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firstSheet="1" activeTab="2"/>
  </bookViews>
  <sheets>
    <sheet name="Detaillierte Anleitung" sheetId="1" r:id="rId1"/>
    <sheet name="Beispiel Auszahlungsstich" sheetId="2" r:id="rId2"/>
    <sheet name="Beispiel Formationswettkampf" sheetId="3" r:id="rId3"/>
    <sheet name="Leerer Multiplikatorsystem" sheetId="4" r:id="rId4"/>
  </sheets>
  <definedNames>
    <definedName name="_xlnm.Print_Area" localSheetId="1">'Beispiel Auszahlungsstich'!$A$1:$I$34</definedName>
    <definedName name="_xlnm.Print_Area" localSheetId="2">'Beispiel Formationswettkampf'!$A$1:$I$34</definedName>
    <definedName name="_xlnm.Print_Area" localSheetId="3">'Leerer Multiplikatorsystem'!$A$1:$I$34</definedName>
  </definedNames>
  <calcPr fullCalcOnLoad="1"/>
</workbook>
</file>

<file path=xl/sharedStrings.xml><?xml version="1.0" encoding="utf-8"?>
<sst xmlns="http://schemas.openxmlformats.org/spreadsheetml/2006/main" count="242" uniqueCount="128">
  <si>
    <t>Rang</t>
  </si>
  <si>
    <t>Variante 1</t>
  </si>
  <si>
    <t>E4</t>
  </si>
  <si>
    <t>E5</t>
  </si>
  <si>
    <t>E6</t>
  </si>
  <si>
    <t>E7</t>
  </si>
  <si>
    <t>E10</t>
  </si>
  <si>
    <t>E8</t>
  </si>
  <si>
    <t>H11</t>
  </si>
  <si>
    <t>%</t>
  </si>
  <si>
    <t>E9</t>
  </si>
  <si>
    <t>E11</t>
  </si>
  <si>
    <t>E12</t>
  </si>
  <si>
    <t>E13</t>
  </si>
  <si>
    <t>E15</t>
  </si>
  <si>
    <t>B19 - B30</t>
  </si>
  <si>
    <t>C19 - C30</t>
  </si>
  <si>
    <t>E31</t>
  </si>
  <si>
    <t>E33</t>
  </si>
  <si>
    <t>D19 - D30</t>
  </si>
  <si>
    <t>F19 - F30</t>
  </si>
  <si>
    <t>G15</t>
  </si>
  <si>
    <t>H15</t>
  </si>
  <si>
    <t>E19 - E30</t>
  </si>
  <si>
    <t>G19 - G30</t>
  </si>
  <si>
    <t>H19  -H30</t>
  </si>
  <si>
    <t>Sportschützen Musterberg</t>
  </si>
  <si>
    <t>35. Frühlings-Schiessen 2016</t>
  </si>
  <si>
    <t>Stichname / Wettkampf:</t>
  </si>
  <si>
    <t xml:space="preserve">AUSZAHLUNG / GRUPPENWETTKAMPF </t>
  </si>
  <si>
    <t>INFORMATIONEN</t>
  </si>
  <si>
    <t>KONTROLLEN</t>
  </si>
  <si>
    <t>Doppelgeld pro Stich/Wettkampf</t>
  </si>
  <si>
    <t>Auszahlung in % gemäss Schiessplan  (min 60%)</t>
  </si>
  <si>
    <t>Minimale Auszahlung</t>
  </si>
  <si>
    <r>
      <rPr>
        <sz val="12"/>
        <rFont val="Arial"/>
        <family val="2"/>
      </rPr>
      <t>Berechtigte Schützen/Formationen in %</t>
    </r>
    <r>
      <rPr>
        <sz val="11"/>
        <rFont val="Arial"/>
        <family val="2"/>
      </rPr>
      <t xml:space="preserve"> gemäss SP (min 50%)</t>
    </r>
  </si>
  <si>
    <t>Anzahl Zusatzgabengewinner</t>
  </si>
  <si>
    <t>Effektive Auszahlung</t>
  </si>
  <si>
    <t>Schützen/Form. mit Auszahlung</t>
  </si>
  <si>
    <t>Schützen/Form. mit Zusatzgaben</t>
  </si>
  <si>
    <t>Total  Schützen/Formationen</t>
  </si>
  <si>
    <t>Stichen-/Wettkampf-Erlös</t>
  </si>
  <si>
    <t>Minimale Auszahlung gemäss Schiessplan (SP)</t>
  </si>
  <si>
    <t>von:     bis:</t>
  </si>
  <si>
    <t>Resultat</t>
  </si>
  <si>
    <t xml:space="preserve">Anzahl </t>
  </si>
  <si>
    <t>Resultate</t>
  </si>
  <si>
    <t>Blockziffer</t>
  </si>
  <si>
    <t>vgl. Anhang zum MSP</t>
  </si>
  <si>
    <t>Punkte</t>
  </si>
  <si>
    <t>Rang-</t>
  </si>
  <si>
    <t>pro Schütze / Formation</t>
  </si>
  <si>
    <t>Totalbetrag</t>
  </si>
  <si>
    <t>Betrag</t>
  </si>
  <si>
    <t>für den Rang</t>
  </si>
  <si>
    <t>Berechtigte Schützen/Form.:</t>
  </si>
  <si>
    <t>Total Rangpunkte:</t>
  </si>
  <si>
    <t>Rangquotient:</t>
  </si>
  <si>
    <t>Total ausbez. Betrag:</t>
  </si>
  <si>
    <t>Rangpunkte</t>
  </si>
  <si>
    <t>CHF pro Rangpunkt</t>
  </si>
  <si>
    <t>Tabelle mit Blockziffern gemäss Anhang zum MSP</t>
  </si>
  <si>
    <t>5 Stufen</t>
  </si>
  <si>
    <t>6 Stufen</t>
  </si>
  <si>
    <t>7 Stufen</t>
  </si>
  <si>
    <t>8 Stufen</t>
  </si>
  <si>
    <t>9 Stufen</t>
  </si>
  <si>
    <t>10 Stufen</t>
  </si>
  <si>
    <t>11 Stufen</t>
  </si>
  <si>
    <t>12 Stufen</t>
  </si>
  <si>
    <t>Muster einer Resultatenliste</t>
  </si>
  <si>
    <t>Anz. Gruppen</t>
  </si>
  <si>
    <t>Klassiert</t>
  </si>
  <si>
    <t>Bemerkung</t>
  </si>
  <si>
    <t>unvollständig</t>
  </si>
  <si>
    <t xml:space="preserve">ncht geschossen </t>
  </si>
  <si>
    <t>Anz. Schützen</t>
  </si>
  <si>
    <t>Insgesamt</t>
  </si>
  <si>
    <t>Die gelben Felder sind vom Organisator auszufüllen. Alles andere erfolgt automatisch</t>
  </si>
  <si>
    <t>Etappen</t>
  </si>
  <si>
    <t>Tätigkeit</t>
  </si>
  <si>
    <t>Tabellenfelder</t>
  </si>
  <si>
    <t>Anhang</t>
  </si>
  <si>
    <t>Ziffer</t>
  </si>
  <si>
    <t xml:space="preserve">Name des organisierenden Vereins in Zeile 1 eintragen </t>
  </si>
  <si>
    <t>Name des Anlasses in Zeile 1 eintragen</t>
  </si>
  <si>
    <t>Name des Stiches / des Wettkampfes in Zeile 2 eintragen</t>
  </si>
  <si>
    <r>
      <t xml:space="preserve">Doppelgeld eintragen </t>
    </r>
    <r>
      <rPr>
        <sz val="10"/>
        <rFont val="Arial"/>
        <family val="0"/>
      </rPr>
      <t>(Stichgeld abzüglich Gebühren und Beiträge/übrige Kosten)</t>
    </r>
  </si>
  <si>
    <t>Stich-/Wettkampf-Erlös (Doppelgeld: automatische Berechnung)</t>
  </si>
  <si>
    <t>Bei Formationswettkampf, Differenzbetrag von anderem Stich eintragen, sonst 0 (null)</t>
  </si>
  <si>
    <r>
      <t xml:space="preserve">Anzahl klassierten Schützen/Formationen eintragen </t>
    </r>
    <r>
      <rPr>
        <sz val="10"/>
        <rFont val="Arial"/>
        <family val="2"/>
      </rPr>
      <t>(unvollständige Fomationen werden nicht klassiert)</t>
    </r>
  </si>
  <si>
    <t>Berechnung des Gesamtbetrages der obligatorischen Auszahlung (autom. Berechnung E9 + E10)</t>
  </si>
  <si>
    <r>
      <t xml:space="preserve">Prozentsatz der berechtigten Schützen/Formationen gemäss SP </t>
    </r>
    <r>
      <rPr>
        <sz val="10"/>
        <rFont val="Arial"/>
        <family val="2"/>
      </rPr>
      <t>(Minimum 50%)</t>
    </r>
  </si>
  <si>
    <r>
      <t>Auszahlung in % gemäss Schiessplan eintragen</t>
    </r>
    <r>
      <rPr>
        <sz val="10"/>
        <rFont val="Arial"/>
        <family val="2"/>
      </rPr>
      <t xml:space="preserve"> (Minimum 60 %)</t>
    </r>
  </si>
  <si>
    <t>Anzahl allfälliger Zusatzgaben eintragen</t>
  </si>
  <si>
    <t>Übertrag der Resultate der besten Schützen/Formationen</t>
  </si>
  <si>
    <t xml:space="preserve">Übertrag der Anzahl Schützen/Formationen, die diese Resultate erzielt haben </t>
  </si>
  <si>
    <t>Nur soweit berücksichtigen bis die Anzahl Schützen/Formationen (C31) der Minimalzahl (E15) entspricht oder sie übersteigt</t>
  </si>
  <si>
    <r>
      <t xml:space="preserve">Entsprechende Blockziffer aus der Tabelle übertragen </t>
    </r>
    <r>
      <rPr>
        <sz val="10"/>
        <rFont val="Arial"/>
        <family val="2"/>
      </rPr>
      <t>(Kopieren/Einfügen)</t>
    </r>
  </si>
  <si>
    <t>Betrag obligatorische Auszahlung gemäss Schiessplan (autom. Berechnung, E6 x E7 / 100)</t>
  </si>
  <si>
    <t>Berechnung der Minimalzahl berechtigter Schützen/Formationen gemäss SP  (autom. Berechnung: E12 x E5 / 100, aufgerundet)</t>
  </si>
  <si>
    <t>Berechnung der Anzahl berechtigten Schützen/Formationen (Anzahl nach Abzug der Gewinner der Zusatzgaben; autom. Berechnung: E13 - E14)</t>
  </si>
  <si>
    <t>Ermitteln der Rangpunkte durch multiplizieren der Anzahl Teilnehmer in jedem Block mit entsprechender Blockziffer (autom. Berechnung, C19 x D19, C20 x D20, usw.)</t>
  </si>
  <si>
    <t>Ermitteln des Totals der Rangpunkte durch addieren der Rangpunkte aller Stufen (autom. Berechnung: E19  + E20  + E21 + …+ E30)</t>
  </si>
  <si>
    <t>Ermitteln des Rangquotienten (bis vier Stellen hinter dem Komma) durch Dividieren des Totals des auszahlungspflichtigen Betrages durch das Total aller Rangpunkte (autom. Berechnung: E11 / E32)</t>
  </si>
  <si>
    <t>Die hier aufgeführten Beträge (2 Stellen hinter dem Komma) sind die Minimalbeträge, die jedem Schützen/jeder Formation auszuzahlen sind</t>
  </si>
  <si>
    <t>Ermitteln des Auszahlungsbetrages für jede Stufe (autom. Berechnung: C19 x G19, C20 x G20, usw.)</t>
  </si>
  <si>
    <t>Ermitteln der Gesamtbetrages der effektiven Auszahlung (autom. Berechnung: H19 + H20 + H21 + …)</t>
  </si>
  <si>
    <t>Kontrolle des Prozentsatzes der Auszahlung (autom. Berechnung: 100 x G11 / E7)</t>
  </si>
  <si>
    <r>
      <rPr>
        <b/>
        <sz val="10"/>
        <rFont val="Arial"/>
        <family val="2"/>
      </rPr>
      <t>H11 muss höher sein als G8</t>
    </r>
    <r>
      <rPr>
        <sz val="10"/>
        <rFont val="Arial"/>
        <family val="2"/>
      </rPr>
      <t xml:space="preserve"> ( und im Minimum 60 %)</t>
    </r>
  </si>
  <si>
    <t>Berechnung der Gesamtzahl der Berechtigten: Anzahl Zusatzgaben + Anzahl Schützen / Formationen mit Ausz.</t>
  </si>
  <si>
    <t>(autom. Berechnung: G13 + G14)</t>
  </si>
  <si>
    <t>Kontrolle des Prozentsatzes der berechtigten Schützen/Formationen (autom. Berechnung 100 x G15 / E5)</t>
  </si>
  <si>
    <r>
      <rPr>
        <b/>
        <sz val="10"/>
        <rFont val="Arial"/>
        <family val="2"/>
      </rPr>
      <t>H15 muss höher sein als E12</t>
    </r>
    <r>
      <rPr>
        <sz val="10"/>
        <rFont val="Arial"/>
        <family val="2"/>
      </rPr>
      <t xml:space="preserve"> (und im Minimum 50 %)</t>
    </r>
  </si>
  <si>
    <t>Richtigkeits-kontrollen</t>
  </si>
  <si>
    <r>
      <t>Die letzte ausgefüllte Linie (Kolonne A) ergibt die Anzahl Stufen der Repartition</t>
    </r>
    <r>
      <rPr>
        <i/>
        <sz val="10"/>
        <rFont val="Arial"/>
        <family val="2"/>
      </rPr>
      <t xml:space="preserve"> (im Beispiel 6)</t>
    </r>
  </si>
  <si>
    <r>
      <t>E14</t>
    </r>
    <r>
      <rPr>
        <sz val="10"/>
        <rFont val="Arial"/>
        <family val="2"/>
      </rPr>
      <t xml:space="preserve">, übertragen in </t>
    </r>
    <r>
      <rPr>
        <b/>
        <sz val="10"/>
        <rFont val="Arial"/>
        <family val="2"/>
      </rPr>
      <t>G14</t>
    </r>
  </si>
  <si>
    <r>
      <t>C31</t>
    </r>
    <r>
      <rPr>
        <sz val="10"/>
        <rFont val="Arial"/>
        <family val="2"/>
      </rPr>
      <t xml:space="preserve">, übertragen in </t>
    </r>
    <r>
      <rPr>
        <b/>
        <sz val="10"/>
        <rFont val="Arial"/>
        <family val="2"/>
      </rPr>
      <t>G13</t>
    </r>
  </si>
  <si>
    <t>Ermitteln des Auszahlungsbetrages für jeden Teilnehmener/jede Formation in jeder Stufe der gewählten Abstufung durch Multiplizieren des Rangquotienten mit der entsprechenden Blockziffer (autom. Berechnung: D19 x E33 , D20 x E33 , D21 x E33, usw.)</t>
  </si>
  <si>
    <t>Diese Beträge sollten aufgerundet werden, um die Auszahlung von Rappen zu vermeiden…</t>
  </si>
  <si>
    <t>Anzahl verkaufter Stiche/Wettkämpfe</t>
  </si>
  <si>
    <t>Anzahl berechtigter Schützen/Formationen gemäss SP</t>
  </si>
  <si>
    <t>Anzahl rangierter Schützen/Formationen</t>
  </si>
  <si>
    <t>Total berechtigter Schützen/Formationen</t>
  </si>
  <si>
    <t>Anzahl verkaufter Stiche / Wettkämpfe eintragen</t>
  </si>
  <si>
    <r>
      <t>H34</t>
    </r>
    <r>
      <rPr>
        <sz val="10"/>
        <rFont val="Arial"/>
        <family val="0"/>
      </rPr>
      <t xml:space="preserve">, übertragen in </t>
    </r>
    <r>
      <rPr>
        <b/>
        <sz val="10"/>
        <rFont val="Arial"/>
        <family val="2"/>
      </rPr>
      <t>G11</t>
    </r>
  </si>
  <si>
    <t>Differenzbetrag von anderen Stichen als Ergänzung</t>
  </si>
  <si>
    <t>aufgerundeter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</si>
</sst>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SFr.&quot;;\-#,##0\ &quot;SFr.&quot;"/>
    <numFmt numFmtId="187" formatCode="#,##0\ &quot;SFr.&quot;;[Red]\-#,##0\ &quot;SFr.&quot;"/>
    <numFmt numFmtId="188" formatCode="#,##0.00\ &quot;SFr.&quot;;\-#,##0.00\ &quot;SFr.&quot;"/>
    <numFmt numFmtId="189" formatCode="#,##0.00\ &quot;SFr.&quot;;[Red]\-#,##0.00\ &quot;SFr.&quot;"/>
    <numFmt numFmtId="190" formatCode="_-* #,##0\ &quot;SFr.&quot;_-;\-* #,##0\ &quot;SFr.&quot;_-;_-* &quot;-&quot;\ &quot;SFr.&quot;_-;_-@_-"/>
    <numFmt numFmtId="191" formatCode="_-* #,##0\ _S_F_r_._-;\-* #,##0\ _S_F_r_._-;_-* &quot;-&quot;\ _S_F_r_._-;_-@_-"/>
    <numFmt numFmtId="192" formatCode="_-* #,##0.00\ &quot;SFr.&quot;_-;\-* #,##0.00\ &quot;SFr.&quot;_-;_-* &quot;-&quot;??\ &quot;SFr.&quot;_-;_-@_-"/>
    <numFmt numFmtId="193" formatCode="_-* #,##0.00\ _S_F_r_._-;\-* #,##0.00\ _S_F_r_._-;_-* &quot;-&quot;??\ _S_F_r_.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0000000"/>
    <numFmt numFmtId="203" formatCode="0.00_ ;0.\-\ 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&quot;Vrai&quot;;&quot;Vrai&quot;;&quot;Faux&quot;"/>
    <numFmt numFmtId="210" formatCode="&quot;Actif&quot;;&quot;Actif&quot;;&quot;Inactif&quot;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9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20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/>
      <protection/>
    </xf>
    <xf numFmtId="203" fontId="7" fillId="0" borderId="20" xfId="0" applyNumberFormat="1" applyFont="1" applyBorder="1" applyAlignment="1" applyProtection="1">
      <alignment horizontal="right"/>
      <protection/>
    </xf>
    <xf numFmtId="203" fontId="7" fillId="0" borderId="20" xfId="0" applyNumberFormat="1" applyFont="1" applyFill="1" applyBorder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33" borderId="21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4" borderId="22" xfId="0" applyFont="1" applyFill="1" applyBorder="1" applyAlignment="1" applyProtection="1">
      <alignment horizontal="center"/>
      <protection locked="0"/>
    </xf>
    <xf numFmtId="0" fontId="7" fillId="35" borderId="22" xfId="0" applyFont="1" applyFill="1" applyBorder="1" applyAlignment="1" applyProtection="1">
      <alignment horizontal="center"/>
      <protection locked="0"/>
    </xf>
    <xf numFmtId="203" fontId="8" fillId="34" borderId="23" xfId="0" applyNumberFormat="1" applyFont="1" applyFill="1" applyBorder="1" applyAlignment="1" applyProtection="1">
      <alignment horizontal="right"/>
      <protection locked="0"/>
    </xf>
    <xf numFmtId="0" fontId="7" fillId="35" borderId="24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 horizontal="center"/>
      <protection locked="0"/>
    </xf>
    <xf numFmtId="203" fontId="8" fillId="34" borderId="25" xfId="0" applyNumberFormat="1" applyFont="1" applyFill="1" applyBorder="1" applyAlignment="1" applyProtection="1">
      <alignment horizontal="right"/>
      <protection locked="0"/>
    </xf>
    <xf numFmtId="0" fontId="7" fillId="35" borderId="21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4" borderId="26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5" borderId="26" xfId="0" applyFont="1" applyFill="1" applyBorder="1" applyAlignment="1" applyProtection="1">
      <alignment horizontal="center"/>
      <protection locked="0"/>
    </xf>
    <xf numFmtId="203" fontId="8" fillId="34" borderId="27" xfId="0" applyNumberFormat="1" applyFont="1" applyFill="1" applyBorder="1" applyAlignment="1" applyProtection="1">
      <alignment horizontal="right"/>
      <protection locked="0"/>
    </xf>
    <xf numFmtId="0" fontId="7" fillId="35" borderId="28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34" borderId="15" xfId="0" applyFont="1" applyFill="1" applyBorder="1" applyAlignment="1" applyProtection="1">
      <alignment horizontal="center"/>
      <protection locked="0"/>
    </xf>
    <xf numFmtId="2" fontId="3" fillId="34" borderId="25" xfId="0" applyNumberFormat="1" applyFont="1" applyFill="1" applyBorder="1" applyAlignment="1" applyProtection="1">
      <alignment/>
      <protection locked="0"/>
    </xf>
    <xf numFmtId="0" fontId="3" fillId="34" borderId="25" xfId="0" applyNumberFormat="1" applyFont="1" applyFill="1" applyBorder="1" applyAlignment="1" applyProtection="1">
      <alignment horizontal="center"/>
      <protection locked="0"/>
    </xf>
    <xf numFmtId="0" fontId="8" fillId="36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207" fontId="8" fillId="0" borderId="19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203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/>
      <protection/>
    </xf>
    <xf numFmtId="2" fontId="2" fillId="0" borderId="25" xfId="0" applyNumberFormat="1" applyFont="1" applyFill="1" applyBorder="1" applyAlignment="1" applyProtection="1">
      <alignment/>
      <protection/>
    </xf>
    <xf numFmtId="2" fontId="2" fillId="36" borderId="25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3" fillId="36" borderId="25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 vertical="top"/>
      <protection/>
    </xf>
    <xf numFmtId="0" fontId="7" fillId="0" borderId="33" xfId="0" applyFont="1" applyBorder="1" applyAlignment="1" applyProtection="1">
      <alignment horizontal="center" vertical="top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0" fontId="7" fillId="0" borderId="35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/>
      <protection/>
    </xf>
    <xf numFmtId="203" fontId="7" fillId="0" borderId="22" xfId="0" applyNumberFormat="1" applyFont="1" applyBorder="1" applyAlignment="1" applyProtection="1">
      <alignment horizontal="center"/>
      <protection/>
    </xf>
    <xf numFmtId="203" fontId="7" fillId="0" borderId="22" xfId="0" applyNumberFormat="1" applyFont="1" applyFill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/>
      <protection/>
    </xf>
    <xf numFmtId="203" fontId="7" fillId="0" borderId="19" xfId="0" applyNumberFormat="1" applyFont="1" applyBorder="1" applyAlignment="1" applyProtection="1">
      <alignment horizontal="center"/>
      <protection/>
    </xf>
    <xf numFmtId="203" fontId="7" fillId="0" borderId="19" xfId="0" applyNumberFormat="1" applyFont="1" applyFill="1" applyBorder="1" applyAlignment="1" applyProtection="1">
      <alignment horizontal="right"/>
      <protection/>
    </xf>
    <xf numFmtId="0" fontId="7" fillId="0" borderId="26" xfId="0" applyFont="1" applyBorder="1" applyAlignment="1" applyProtection="1">
      <alignment horizontal="center"/>
      <protection/>
    </xf>
    <xf numFmtId="203" fontId="7" fillId="0" borderId="26" xfId="0" applyNumberFormat="1" applyFont="1" applyBorder="1" applyAlignment="1" applyProtection="1">
      <alignment horizontal="center"/>
      <protection/>
    </xf>
    <xf numFmtId="203" fontId="7" fillId="0" borderId="26" xfId="0" applyNumberFormat="1" applyFont="1" applyFill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 vertical="top"/>
      <protection/>
    </xf>
    <xf numFmtId="0" fontId="7" fillId="0" borderId="42" xfId="0" applyFont="1" applyBorder="1" applyAlignment="1" applyProtection="1">
      <alignment horizontal="center" vertical="top"/>
      <protection/>
    </xf>
    <xf numFmtId="0" fontId="7" fillId="0" borderId="43" xfId="0" applyFont="1" applyBorder="1" applyAlignment="1" applyProtection="1">
      <alignment horizontal="center"/>
      <protection/>
    </xf>
    <xf numFmtId="203" fontId="7" fillId="0" borderId="44" xfId="0" applyNumberFormat="1" applyFont="1" applyBorder="1" applyAlignment="1" applyProtection="1">
      <alignment horizontal="right"/>
      <protection/>
    </xf>
    <xf numFmtId="0" fontId="7" fillId="0" borderId="45" xfId="0" applyFont="1" applyBorder="1" applyAlignment="1" applyProtection="1">
      <alignment horizontal="center"/>
      <protection/>
    </xf>
    <xf numFmtId="203" fontId="7" fillId="0" borderId="46" xfId="0" applyNumberFormat="1" applyFont="1" applyBorder="1" applyAlignment="1" applyProtection="1">
      <alignment horizontal="right"/>
      <protection/>
    </xf>
    <xf numFmtId="0" fontId="7" fillId="0" borderId="47" xfId="0" applyFont="1" applyBorder="1" applyAlignment="1" applyProtection="1">
      <alignment horizontal="center"/>
      <protection/>
    </xf>
    <xf numFmtId="203" fontId="7" fillId="0" borderId="48" xfId="0" applyNumberFormat="1" applyFont="1" applyBorder="1" applyAlignment="1" applyProtection="1">
      <alignment horizontal="right"/>
      <protection/>
    </xf>
    <xf numFmtId="203" fontId="7" fillId="0" borderId="49" xfId="0" applyNumberFormat="1" applyFont="1" applyBorder="1" applyAlignment="1" applyProtection="1">
      <alignment horizontal="right"/>
      <protection/>
    </xf>
    <xf numFmtId="203" fontId="7" fillId="0" borderId="36" xfId="0" applyNumberFormat="1" applyFont="1" applyBorder="1" applyAlignment="1" applyProtection="1">
      <alignment horizontal="right"/>
      <protection/>
    </xf>
    <xf numFmtId="0" fontId="8" fillId="0" borderId="50" xfId="0" applyFont="1" applyBorder="1" applyAlignment="1" applyProtection="1">
      <alignment/>
      <protection/>
    </xf>
    <xf numFmtId="203" fontId="8" fillId="0" borderId="50" xfId="0" applyNumberFormat="1" applyFont="1" applyBorder="1" applyAlignment="1" applyProtection="1">
      <alignment horizontal="right"/>
      <protection/>
    </xf>
    <xf numFmtId="203" fontId="8" fillId="36" borderId="51" xfId="0" applyNumberFormat="1" applyFont="1" applyFill="1" applyBorder="1" applyAlignment="1" applyProtection="1">
      <alignment horizontal="right"/>
      <protection/>
    </xf>
    <xf numFmtId="203" fontId="8" fillId="0" borderId="52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 horizontal="center"/>
      <protection/>
    </xf>
    <xf numFmtId="203" fontId="3" fillId="36" borderId="53" xfId="0" applyNumberFormat="1" applyFont="1" applyFill="1" applyBorder="1" applyAlignment="1" applyProtection="1">
      <alignment/>
      <protection/>
    </xf>
    <xf numFmtId="2" fontId="3" fillId="36" borderId="53" xfId="0" applyNumberFormat="1" applyFont="1" applyFill="1" applyBorder="1" applyAlignment="1" applyProtection="1">
      <alignment/>
      <protection/>
    </xf>
    <xf numFmtId="1" fontId="2" fillId="0" borderId="16" xfId="0" applyNumberFormat="1" applyFont="1" applyFill="1" applyBorder="1" applyAlignment="1" applyProtection="1">
      <alignment horizontal="center"/>
      <protection/>
    </xf>
    <xf numFmtId="1" fontId="3" fillId="36" borderId="53" xfId="0" applyNumberFormat="1" applyFont="1" applyFill="1" applyBorder="1" applyAlignment="1" applyProtection="1">
      <alignment horizontal="center"/>
      <protection/>
    </xf>
    <xf numFmtId="2" fontId="2" fillId="36" borderId="53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vertical="top"/>
    </xf>
    <xf numFmtId="0" fontId="5" fillId="37" borderId="19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5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6" fillId="0" borderId="5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1" fontId="3" fillId="37" borderId="25" xfId="0" applyNumberFormat="1" applyFont="1" applyFill="1" applyBorder="1" applyAlignment="1" applyProtection="1">
      <alignment horizontal="center"/>
      <protection locked="0"/>
    </xf>
    <xf numFmtId="2" fontId="3" fillId="37" borderId="25" xfId="0" applyNumberFormat="1" applyFont="1" applyFill="1" applyBorder="1" applyAlignment="1" applyProtection="1">
      <alignment/>
      <protection locked="0"/>
    </xf>
    <xf numFmtId="0" fontId="2" fillId="34" borderId="25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Border="1" applyAlignment="1" applyProtection="1">
      <alignment horizontal="left"/>
      <protection/>
    </xf>
    <xf numFmtId="2" fontId="7" fillId="0" borderId="1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38" borderId="16" xfId="0" applyFont="1" applyFill="1" applyBorder="1" applyAlignment="1">
      <alignment wrapText="1"/>
    </xf>
    <xf numFmtId="0" fontId="13" fillId="38" borderId="18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left"/>
    </xf>
    <xf numFmtId="0" fontId="5" fillId="33" borderId="16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6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8" fillId="0" borderId="59" xfId="0" applyFont="1" applyBorder="1" applyAlignment="1" applyProtection="1">
      <alignment horizontal="left"/>
      <protection/>
    </xf>
    <xf numFmtId="0" fontId="8" fillId="0" borderId="50" xfId="0" applyFont="1" applyBorder="1" applyAlignment="1" applyProtection="1">
      <alignment horizontal="left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7" fillId="0" borderId="5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203" fontId="7" fillId="0" borderId="14" xfId="0" applyNumberFormat="1" applyFont="1" applyBorder="1" applyAlignment="1" applyProtection="1">
      <alignment horizontal="left"/>
      <protection/>
    </xf>
    <xf numFmtId="203" fontId="7" fillId="0" borderId="0" xfId="0" applyNumberFormat="1" applyFont="1" applyBorder="1" applyAlignment="1" applyProtection="1">
      <alignment horizontal="left"/>
      <protection/>
    </xf>
    <xf numFmtId="0" fontId="7" fillId="0" borderId="65" xfId="0" applyFont="1" applyBorder="1" applyAlignment="1" applyProtection="1">
      <alignment horizontal="left"/>
      <protection/>
    </xf>
    <xf numFmtId="0" fontId="7" fillId="0" borderId="67" xfId="0" applyFont="1" applyBorder="1" applyAlignment="1" applyProtection="1">
      <alignment horizontal="left"/>
      <protection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34" borderId="68" xfId="0" applyFont="1" applyFill="1" applyBorder="1" applyAlignment="1" applyProtection="1">
      <alignment horizontal="right" vertical="center"/>
      <protection locked="0"/>
    </xf>
    <xf numFmtId="0" fontId="11" fillId="34" borderId="69" xfId="0" applyFont="1" applyFill="1" applyBorder="1" applyAlignment="1" applyProtection="1">
      <alignment horizontal="right" vertical="center"/>
      <protection locked="0"/>
    </xf>
    <xf numFmtId="0" fontId="11" fillId="34" borderId="70" xfId="0" applyFont="1" applyFill="1" applyBorder="1" applyAlignment="1" applyProtection="1">
      <alignment horizontal="left" vertical="center"/>
      <protection locked="0"/>
    </xf>
    <xf numFmtId="0" fontId="11" fillId="34" borderId="68" xfId="0" applyFont="1" applyFill="1" applyBorder="1" applyAlignment="1" applyProtection="1">
      <alignment horizontal="left" vertical="center"/>
      <protection locked="0"/>
    </xf>
    <xf numFmtId="0" fontId="11" fillId="34" borderId="71" xfId="0" applyFont="1" applyFill="1" applyBorder="1" applyAlignment="1" applyProtection="1">
      <alignment horizontal="left" vertical="center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0" fontId="11" fillId="37" borderId="0" xfId="0" applyFont="1" applyFill="1" applyBorder="1" applyAlignment="1" applyProtection="1">
      <alignment horizontal="center"/>
      <protection locked="0"/>
    </xf>
    <xf numFmtId="0" fontId="11" fillId="37" borderId="3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B4">
      <selection activeCell="C32" sqref="C32"/>
    </sheetView>
  </sheetViews>
  <sheetFormatPr defaultColWidth="11.421875" defaultRowHeight="12.75"/>
  <cols>
    <col min="1" max="1" width="9.140625" style="0" customWidth="1"/>
    <col min="2" max="2" width="95.57421875" style="0" customWidth="1"/>
    <col min="3" max="3" width="21.421875" style="2" customWidth="1"/>
    <col min="4" max="4" width="11.421875" style="16" customWidth="1"/>
  </cols>
  <sheetData>
    <row r="1" spans="1:4" ht="20.25">
      <c r="A1" s="170" t="s">
        <v>78</v>
      </c>
      <c r="B1" s="170"/>
      <c r="C1" s="170"/>
      <c r="D1" s="170"/>
    </row>
    <row r="2" spans="1:4" ht="15">
      <c r="A2" s="161" t="s">
        <v>79</v>
      </c>
      <c r="B2" s="164" t="s">
        <v>80</v>
      </c>
      <c r="C2" s="12" t="s">
        <v>81</v>
      </c>
      <c r="D2" s="17" t="s">
        <v>82</v>
      </c>
    </row>
    <row r="3" spans="1:4" s="10" customFormat="1" ht="15">
      <c r="A3" s="162"/>
      <c r="B3" s="165"/>
      <c r="C3" s="13"/>
      <c r="D3" s="18" t="s">
        <v>1</v>
      </c>
    </row>
    <row r="4" spans="1:4" s="10" customFormat="1" ht="15">
      <c r="A4" s="163"/>
      <c r="B4" s="166"/>
      <c r="C4" s="14"/>
      <c r="D4" s="19" t="s">
        <v>83</v>
      </c>
    </row>
    <row r="5" spans="1:4" s="9" customFormat="1" ht="12.75">
      <c r="A5" s="125">
        <v>1</v>
      </c>
      <c r="B5" s="128" t="s">
        <v>84</v>
      </c>
      <c r="C5" s="126"/>
      <c r="D5" s="127"/>
    </row>
    <row r="6" spans="1:4" s="9" customFormat="1" ht="12.75">
      <c r="A6" s="125">
        <v>2</v>
      </c>
      <c r="B6" s="128" t="s">
        <v>85</v>
      </c>
      <c r="C6" s="126"/>
      <c r="D6" s="127"/>
    </row>
    <row r="7" spans="1:4" s="21" customFormat="1" ht="12.75">
      <c r="A7" s="22">
        <v>3</v>
      </c>
      <c r="B7" s="128" t="s">
        <v>86</v>
      </c>
      <c r="C7" s="20"/>
      <c r="D7" s="20"/>
    </row>
    <row r="8" spans="1:4" s="21" customFormat="1" ht="12.75">
      <c r="A8" s="22">
        <v>4</v>
      </c>
      <c r="B8" s="128" t="s">
        <v>124</v>
      </c>
      <c r="C8" s="20" t="s">
        <v>2</v>
      </c>
      <c r="D8" s="20"/>
    </row>
    <row r="9" spans="1:4" s="21" customFormat="1" ht="12.75">
      <c r="A9" s="125">
        <v>5</v>
      </c>
      <c r="B9" s="128" t="s">
        <v>90</v>
      </c>
      <c r="C9" s="130" t="s">
        <v>3</v>
      </c>
      <c r="D9" s="20"/>
    </row>
    <row r="10" spans="1:4" s="21" customFormat="1" ht="12.75">
      <c r="A10" s="125">
        <v>6</v>
      </c>
      <c r="B10" s="128" t="s">
        <v>87</v>
      </c>
      <c r="C10" s="130" t="s">
        <v>4</v>
      </c>
      <c r="D10" s="20"/>
    </row>
    <row r="11" spans="1:4" s="21" customFormat="1" ht="12.75">
      <c r="A11" s="22">
        <v>7</v>
      </c>
      <c r="B11" s="129" t="s">
        <v>88</v>
      </c>
      <c r="C11" s="130" t="s">
        <v>5</v>
      </c>
      <c r="D11" s="20"/>
    </row>
    <row r="12" spans="1:4" s="21" customFormat="1" ht="12.75">
      <c r="A12" s="22">
        <v>8</v>
      </c>
      <c r="B12" s="131" t="s">
        <v>93</v>
      </c>
      <c r="C12" s="130" t="s">
        <v>7</v>
      </c>
      <c r="D12" s="20"/>
    </row>
    <row r="13" spans="1:4" s="21" customFormat="1" ht="12.75">
      <c r="A13" s="125">
        <v>9</v>
      </c>
      <c r="B13" s="129" t="s">
        <v>99</v>
      </c>
      <c r="C13" s="130" t="s">
        <v>10</v>
      </c>
      <c r="D13" s="23">
        <v>1</v>
      </c>
    </row>
    <row r="14" spans="1:4" s="21" customFormat="1" ht="12.75">
      <c r="A14" s="125">
        <v>10</v>
      </c>
      <c r="B14" s="131" t="s">
        <v>89</v>
      </c>
      <c r="C14" s="130" t="s">
        <v>6</v>
      </c>
      <c r="D14" s="23"/>
    </row>
    <row r="15" spans="1:4" s="21" customFormat="1" ht="12.75">
      <c r="A15" s="125">
        <v>11</v>
      </c>
      <c r="B15" s="129" t="s">
        <v>91</v>
      </c>
      <c r="C15" s="130" t="s">
        <v>11</v>
      </c>
      <c r="D15" s="23"/>
    </row>
    <row r="16" spans="1:4" s="21" customFormat="1" ht="12.75">
      <c r="A16" s="125">
        <v>12</v>
      </c>
      <c r="B16" s="131" t="s">
        <v>92</v>
      </c>
      <c r="C16" s="130" t="s">
        <v>12</v>
      </c>
      <c r="D16" s="23"/>
    </row>
    <row r="17" spans="1:4" s="21" customFormat="1" ht="25.5">
      <c r="A17" s="125">
        <v>13</v>
      </c>
      <c r="B17" s="129" t="s">
        <v>100</v>
      </c>
      <c r="C17" s="130" t="s">
        <v>13</v>
      </c>
      <c r="D17" s="20"/>
    </row>
    <row r="18" spans="1:6" s="21" customFormat="1" ht="12.75">
      <c r="A18" s="22">
        <v>14</v>
      </c>
      <c r="B18" s="128" t="s">
        <v>94</v>
      </c>
      <c r="C18" s="130" t="s">
        <v>116</v>
      </c>
      <c r="D18" s="20"/>
      <c r="F18" s="158"/>
    </row>
    <row r="19" spans="1:4" s="21" customFormat="1" ht="25.5">
      <c r="A19" s="22">
        <v>15</v>
      </c>
      <c r="B19" s="129" t="s">
        <v>101</v>
      </c>
      <c r="C19" s="130" t="s">
        <v>14</v>
      </c>
      <c r="D19" s="23">
        <v>2</v>
      </c>
    </row>
    <row r="20" spans="1:4" s="21" customFormat="1" ht="12.75">
      <c r="A20" s="125">
        <v>16</v>
      </c>
      <c r="B20" s="128" t="s">
        <v>95</v>
      </c>
      <c r="C20" s="130" t="s">
        <v>15</v>
      </c>
      <c r="D20" s="20"/>
    </row>
    <row r="21" spans="1:4" s="21" customFormat="1" ht="12.75">
      <c r="A21" s="125">
        <v>17</v>
      </c>
      <c r="B21" s="128" t="s">
        <v>96</v>
      </c>
      <c r="C21" s="130" t="s">
        <v>16</v>
      </c>
      <c r="D21" s="20"/>
    </row>
    <row r="22" spans="1:4" s="21" customFormat="1" ht="25.5">
      <c r="A22" s="133">
        <v>18</v>
      </c>
      <c r="B22" s="159" t="s">
        <v>97</v>
      </c>
      <c r="C22" s="132" t="s">
        <v>117</v>
      </c>
      <c r="D22" s="171">
        <v>3</v>
      </c>
    </row>
    <row r="23" spans="1:4" s="21" customFormat="1" ht="12.75">
      <c r="A23" s="26"/>
      <c r="B23" s="160" t="s">
        <v>115</v>
      </c>
      <c r="C23" s="27"/>
      <c r="D23" s="172"/>
    </row>
    <row r="24" spans="1:4" s="21" customFormat="1" ht="12.75">
      <c r="A24" s="125">
        <v>19</v>
      </c>
      <c r="B24" s="128" t="s">
        <v>98</v>
      </c>
      <c r="C24" s="130" t="s">
        <v>19</v>
      </c>
      <c r="D24" s="20"/>
    </row>
    <row r="25" spans="1:4" s="21" customFormat="1" ht="25.5">
      <c r="A25" s="125">
        <v>20</v>
      </c>
      <c r="B25" s="129" t="s">
        <v>102</v>
      </c>
      <c r="C25" s="130" t="s">
        <v>23</v>
      </c>
      <c r="D25" s="23">
        <v>4</v>
      </c>
    </row>
    <row r="26" spans="1:4" s="21" customFormat="1" ht="25.5">
      <c r="A26" s="125">
        <v>21</v>
      </c>
      <c r="B26" s="129" t="s">
        <v>103</v>
      </c>
      <c r="C26" s="130" t="s">
        <v>17</v>
      </c>
      <c r="D26" s="23">
        <v>5</v>
      </c>
    </row>
    <row r="27" spans="1:4" s="21" customFormat="1" ht="25.5">
      <c r="A27" s="139">
        <v>22</v>
      </c>
      <c r="B27" s="129" t="s">
        <v>104</v>
      </c>
      <c r="C27" s="130" t="s">
        <v>18</v>
      </c>
      <c r="D27" s="23">
        <v>6</v>
      </c>
    </row>
    <row r="28" spans="1:4" s="21" customFormat="1" ht="38.25">
      <c r="A28" s="24">
        <v>22</v>
      </c>
      <c r="B28" s="134" t="s">
        <v>118</v>
      </c>
      <c r="C28" s="132" t="s">
        <v>20</v>
      </c>
      <c r="D28" s="25">
        <v>7</v>
      </c>
    </row>
    <row r="29" spans="1:4" s="21" customFormat="1" ht="25.5">
      <c r="A29" s="26"/>
      <c r="B29" s="135" t="s">
        <v>105</v>
      </c>
      <c r="C29" s="27"/>
      <c r="D29" s="28"/>
    </row>
    <row r="30" spans="1:4" s="21" customFormat="1" ht="12.75">
      <c r="A30" s="22">
        <v>23</v>
      </c>
      <c r="B30" s="128" t="s">
        <v>119</v>
      </c>
      <c r="C30" s="130" t="s">
        <v>24</v>
      </c>
      <c r="D30" s="20"/>
    </row>
    <row r="31" spans="1:4" s="21" customFormat="1" ht="12.75">
      <c r="A31" s="22">
        <v>24</v>
      </c>
      <c r="B31" s="129" t="s">
        <v>106</v>
      </c>
      <c r="C31" s="130" t="s">
        <v>25</v>
      </c>
      <c r="D31" s="167" t="s">
        <v>114</v>
      </c>
    </row>
    <row r="32" spans="1:4" s="21" customFormat="1" ht="12.75">
      <c r="A32" s="22">
        <v>25</v>
      </c>
      <c r="B32" s="136" t="s">
        <v>107</v>
      </c>
      <c r="C32" s="130" t="s">
        <v>125</v>
      </c>
      <c r="D32" s="168"/>
    </row>
    <row r="33" spans="1:4" s="21" customFormat="1" ht="12.75">
      <c r="A33" s="24">
        <v>26</v>
      </c>
      <c r="B33" s="140" t="s">
        <v>108</v>
      </c>
      <c r="C33" s="132" t="s">
        <v>8</v>
      </c>
      <c r="D33" s="168"/>
    </row>
    <row r="34" spans="1:4" s="21" customFormat="1" ht="12.75">
      <c r="A34" s="29"/>
      <c r="B34" s="141" t="s">
        <v>109</v>
      </c>
      <c r="C34" s="26"/>
      <c r="D34" s="168"/>
    </row>
    <row r="35" spans="1:4" s="21" customFormat="1" ht="12.75">
      <c r="A35" s="24">
        <v>27</v>
      </c>
      <c r="B35" s="137" t="s">
        <v>110</v>
      </c>
      <c r="C35" s="132" t="s">
        <v>21</v>
      </c>
      <c r="D35" s="168"/>
    </row>
    <row r="36" spans="1:4" s="21" customFormat="1" ht="12.75">
      <c r="A36" s="29"/>
      <c r="B36" s="138" t="s">
        <v>111</v>
      </c>
      <c r="C36" s="26"/>
      <c r="D36" s="168"/>
    </row>
    <row r="37" spans="1:4" s="21" customFormat="1" ht="12.75">
      <c r="A37" s="33">
        <v>28</v>
      </c>
      <c r="B37" s="140" t="s">
        <v>112</v>
      </c>
      <c r="C37" s="34" t="s">
        <v>22</v>
      </c>
      <c r="D37" s="168"/>
    </row>
    <row r="38" spans="1:4" s="21" customFormat="1" ht="12.75">
      <c r="A38" s="29"/>
      <c r="B38" s="141" t="s">
        <v>113</v>
      </c>
      <c r="C38" s="35"/>
      <c r="D38" s="169"/>
    </row>
    <row r="39" spans="3:4" s="21" customFormat="1" ht="12.75">
      <c r="C39" s="30"/>
      <c r="D39" s="31"/>
    </row>
    <row r="40" spans="3:4" s="21" customFormat="1" ht="12.75">
      <c r="C40" s="30"/>
      <c r="D40" s="31"/>
    </row>
    <row r="41" spans="3:4" s="21" customFormat="1" ht="12.75">
      <c r="C41" s="30"/>
      <c r="D41" s="32"/>
    </row>
    <row r="42" spans="3:4" s="21" customFormat="1" ht="12.75">
      <c r="C42" s="30"/>
      <c r="D42" s="32"/>
    </row>
    <row r="43" spans="3:4" s="21" customFormat="1" ht="12.75">
      <c r="C43" s="30"/>
      <c r="D43" s="32"/>
    </row>
    <row r="44" spans="3:4" s="21" customFormat="1" ht="12.75">
      <c r="C44" s="30"/>
      <c r="D44" s="32"/>
    </row>
    <row r="45" spans="3:4" s="21" customFormat="1" ht="12.75">
      <c r="C45" s="30"/>
      <c r="D45" s="32"/>
    </row>
    <row r="46" spans="3:4" s="21" customFormat="1" ht="12.75">
      <c r="C46" s="30"/>
      <c r="D46" s="32"/>
    </row>
    <row r="47" spans="3:4" s="21" customFormat="1" ht="12.75">
      <c r="C47" s="30"/>
      <c r="D47" s="32"/>
    </row>
    <row r="48" spans="3:4" s="21" customFormat="1" ht="12.75">
      <c r="C48" s="30"/>
      <c r="D48" s="32"/>
    </row>
    <row r="49" spans="3:4" s="21" customFormat="1" ht="12.75">
      <c r="C49" s="30"/>
      <c r="D49" s="32"/>
    </row>
    <row r="50" spans="3:4" s="10" customFormat="1" ht="15">
      <c r="C50" s="11"/>
      <c r="D50" s="15"/>
    </row>
    <row r="51" spans="3:4" s="10" customFormat="1" ht="15">
      <c r="C51" s="11"/>
      <c r="D51" s="15"/>
    </row>
    <row r="52" spans="3:4" s="10" customFormat="1" ht="15">
      <c r="C52" s="11"/>
      <c r="D52" s="15"/>
    </row>
    <row r="53" spans="3:4" s="10" customFormat="1" ht="15">
      <c r="C53" s="11"/>
      <c r="D53" s="15"/>
    </row>
    <row r="54" spans="3:4" s="10" customFormat="1" ht="15">
      <c r="C54" s="11"/>
      <c r="D54" s="15"/>
    </row>
    <row r="55" spans="3:4" s="10" customFormat="1" ht="15">
      <c r="C55" s="11"/>
      <c r="D55" s="15"/>
    </row>
    <row r="56" spans="3:4" s="10" customFormat="1" ht="15">
      <c r="C56" s="11"/>
      <c r="D56" s="15"/>
    </row>
    <row r="57" spans="3:4" s="10" customFormat="1" ht="15">
      <c r="C57" s="11"/>
      <c r="D57" s="15"/>
    </row>
    <row r="58" spans="3:4" s="10" customFormat="1" ht="15">
      <c r="C58" s="11"/>
      <c r="D58" s="15"/>
    </row>
    <row r="59" spans="3:4" s="10" customFormat="1" ht="15">
      <c r="C59" s="11"/>
      <c r="D59" s="15"/>
    </row>
    <row r="60" spans="3:4" s="10" customFormat="1" ht="15">
      <c r="C60" s="11"/>
      <c r="D60" s="15"/>
    </row>
    <row r="61" spans="3:4" s="10" customFormat="1" ht="15">
      <c r="C61" s="11"/>
      <c r="D61" s="15"/>
    </row>
    <row r="62" spans="3:4" s="10" customFormat="1" ht="15">
      <c r="C62" s="11"/>
      <c r="D62" s="15"/>
    </row>
    <row r="63" spans="3:4" s="10" customFormat="1" ht="15">
      <c r="C63" s="11"/>
      <c r="D63" s="15"/>
    </row>
    <row r="64" spans="3:4" s="10" customFormat="1" ht="15">
      <c r="C64" s="11"/>
      <c r="D64" s="15"/>
    </row>
  </sheetData>
  <sheetProtection/>
  <mergeCells count="5">
    <mergeCell ref="A2:A4"/>
    <mergeCell ref="B2:B4"/>
    <mergeCell ref="D31:D38"/>
    <mergeCell ref="A1:D1"/>
    <mergeCell ref="D22:D23"/>
  </mergeCells>
  <printOptions/>
  <pageMargins left="0.3937007874015748" right="0.70866141732283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zoomScalePageLayoutView="0" workbookViewId="0" topLeftCell="A1">
      <selection activeCell="G45" sqref="G45"/>
    </sheetView>
  </sheetViews>
  <sheetFormatPr defaultColWidth="11.421875" defaultRowHeight="12.75"/>
  <cols>
    <col min="1" max="1" width="7.28125" style="0" customWidth="1"/>
    <col min="2" max="2" width="20.57421875" style="0" customWidth="1"/>
    <col min="3" max="3" width="12.8515625" style="0" customWidth="1"/>
    <col min="4" max="4" width="21.28125" style="0" customWidth="1"/>
    <col min="5" max="5" width="12.421875" style="0" customWidth="1"/>
    <col min="6" max="6" width="32.00390625" style="0" customWidth="1"/>
    <col min="7" max="7" width="14.7109375" style="0" customWidth="1"/>
    <col min="8" max="8" width="14.00390625" style="0" bestFit="1" customWidth="1"/>
    <col min="9" max="9" width="3.421875" style="0" bestFit="1" customWidth="1"/>
    <col min="11" max="11" width="14.00390625" style="0" customWidth="1"/>
    <col min="12" max="12" width="17.421875" style="0" customWidth="1"/>
    <col min="13" max="19" width="10.7109375" style="0" customWidth="1"/>
  </cols>
  <sheetData>
    <row r="1" spans="1:9" s="73" customFormat="1" ht="24.75" thickBot="1" thickTop="1">
      <c r="A1" s="201" t="s">
        <v>26</v>
      </c>
      <c r="B1" s="202"/>
      <c r="C1" s="202"/>
      <c r="D1" s="202"/>
      <c r="E1" s="203"/>
      <c r="F1" s="199" t="s">
        <v>27</v>
      </c>
      <c r="G1" s="199"/>
      <c r="H1" s="199"/>
      <c r="I1" s="200"/>
    </row>
    <row r="2" spans="1:9" s="36" customFormat="1" ht="24" thickBot="1">
      <c r="A2" s="185" t="s">
        <v>28</v>
      </c>
      <c r="B2" s="186"/>
      <c r="C2" s="186"/>
      <c r="D2" s="186"/>
      <c r="E2" s="187"/>
      <c r="F2" s="204" t="s">
        <v>29</v>
      </c>
      <c r="G2" s="205"/>
      <c r="H2" s="205"/>
      <c r="I2" s="206"/>
    </row>
    <row r="3" spans="1:9" s="36" customFormat="1" ht="18">
      <c r="A3" s="182" t="s">
        <v>30</v>
      </c>
      <c r="B3" s="183"/>
      <c r="C3" s="183"/>
      <c r="D3" s="183"/>
      <c r="E3" s="184"/>
      <c r="F3" s="179" t="s">
        <v>31</v>
      </c>
      <c r="G3" s="180"/>
      <c r="H3" s="180"/>
      <c r="I3" s="181"/>
    </row>
    <row r="4" spans="1:9" s="1" customFormat="1" ht="15.75">
      <c r="A4" s="191" t="s">
        <v>120</v>
      </c>
      <c r="B4" s="189"/>
      <c r="C4" s="189"/>
      <c r="D4" s="190"/>
      <c r="E4" s="67">
        <v>158</v>
      </c>
      <c r="F4" s="4"/>
      <c r="G4" s="5"/>
      <c r="H4" s="5"/>
      <c r="I4" s="99"/>
    </row>
    <row r="5" spans="1:9" s="1" customFormat="1" ht="15.75">
      <c r="A5" s="191" t="s">
        <v>122</v>
      </c>
      <c r="B5" s="189"/>
      <c r="C5" s="189"/>
      <c r="D5" s="190"/>
      <c r="E5" s="67">
        <v>158</v>
      </c>
      <c r="F5" s="4"/>
      <c r="G5" s="5"/>
      <c r="H5" s="5"/>
      <c r="I5" s="99"/>
    </row>
    <row r="6" spans="1:9" s="1" customFormat="1" ht="15.75">
      <c r="A6" s="191" t="s">
        <v>32</v>
      </c>
      <c r="B6" s="189"/>
      <c r="C6" s="189"/>
      <c r="D6" s="190"/>
      <c r="E6" s="68">
        <v>11.6</v>
      </c>
      <c r="F6" s="4"/>
      <c r="G6" s="5"/>
      <c r="H6" s="5"/>
      <c r="I6" s="99"/>
    </row>
    <row r="7" spans="1:9" s="1" customFormat="1" ht="15">
      <c r="A7" s="191" t="s">
        <v>41</v>
      </c>
      <c r="B7" s="189"/>
      <c r="C7" s="189"/>
      <c r="D7" s="189"/>
      <c r="E7" s="78">
        <f>E4*E6</f>
        <v>1832.8</v>
      </c>
      <c r="F7" s="4"/>
      <c r="G7" s="5"/>
      <c r="H7" s="5"/>
      <c r="I7" s="99"/>
    </row>
    <row r="8" spans="1:9" s="1" customFormat="1" ht="15.75">
      <c r="A8" s="191" t="s">
        <v>33</v>
      </c>
      <c r="B8" s="189"/>
      <c r="C8" s="189"/>
      <c r="D8" s="190"/>
      <c r="E8" s="153">
        <v>60</v>
      </c>
      <c r="F8" s="4"/>
      <c r="G8" s="5"/>
      <c r="H8" s="5"/>
      <c r="I8" s="99"/>
    </row>
    <row r="9" spans="1:9" s="1" customFormat="1" ht="15.75">
      <c r="A9" s="191" t="s">
        <v>42</v>
      </c>
      <c r="B9" s="189"/>
      <c r="C9" s="189"/>
      <c r="D9" s="189"/>
      <c r="E9" s="78">
        <f>E8*E7/100</f>
        <v>1099.68</v>
      </c>
      <c r="F9" s="6"/>
      <c r="G9" s="74"/>
      <c r="H9" s="75"/>
      <c r="I9" s="99"/>
    </row>
    <row r="10" spans="1:9" s="1" customFormat="1" ht="16.5" thickBot="1">
      <c r="A10" s="191" t="s">
        <v>126</v>
      </c>
      <c r="B10" s="189"/>
      <c r="C10" s="189"/>
      <c r="D10" s="190"/>
      <c r="E10" s="154">
        <v>0</v>
      </c>
      <c r="F10" s="6"/>
      <c r="G10" s="74"/>
      <c r="H10" s="75"/>
      <c r="I10" s="99"/>
    </row>
    <row r="11" spans="1:9" s="1" customFormat="1" ht="16.5" thickBot="1">
      <c r="A11" s="191" t="s">
        <v>34</v>
      </c>
      <c r="B11" s="189"/>
      <c r="C11" s="189"/>
      <c r="D11" s="190"/>
      <c r="E11" s="79">
        <f>E9+E10</f>
        <v>1099.68</v>
      </c>
      <c r="F11" s="6" t="s">
        <v>37</v>
      </c>
      <c r="G11" s="119">
        <f>H34</f>
        <v>1132</v>
      </c>
      <c r="H11" s="120">
        <f>100*(G11/E7)</f>
        <v>61.763422086425145</v>
      </c>
      <c r="I11" s="99" t="s">
        <v>9</v>
      </c>
    </row>
    <row r="12" spans="1:9" s="1" customFormat="1" ht="15.75">
      <c r="A12" s="188" t="s">
        <v>35</v>
      </c>
      <c r="B12" s="189"/>
      <c r="C12" s="189"/>
      <c r="D12" s="190"/>
      <c r="E12" s="153">
        <v>50</v>
      </c>
      <c r="F12" s="6"/>
      <c r="G12" s="74"/>
      <c r="H12" s="124"/>
      <c r="I12" s="99"/>
    </row>
    <row r="13" spans="1:9" s="1" customFormat="1" ht="15">
      <c r="A13" s="191" t="s">
        <v>121</v>
      </c>
      <c r="B13" s="189"/>
      <c r="C13" s="189"/>
      <c r="D13" s="190"/>
      <c r="E13" s="80">
        <f>INT((E5+1)/2)</f>
        <v>79</v>
      </c>
      <c r="F13" s="157" t="s">
        <v>38</v>
      </c>
      <c r="G13" s="118">
        <f>C31</f>
        <v>94</v>
      </c>
      <c r="H13" s="76"/>
      <c r="I13" s="99"/>
    </row>
    <row r="14" spans="1:9" s="1" customFormat="1" ht="15.75" thickBot="1">
      <c r="A14" s="191" t="s">
        <v>36</v>
      </c>
      <c r="B14" s="189"/>
      <c r="C14" s="189"/>
      <c r="D14" s="190"/>
      <c r="E14" s="155">
        <v>0</v>
      </c>
      <c r="F14" s="157" t="s">
        <v>39</v>
      </c>
      <c r="G14" s="121">
        <f>E14</f>
        <v>0</v>
      </c>
      <c r="H14" s="76"/>
      <c r="I14" s="99"/>
    </row>
    <row r="15" spans="1:9" s="1" customFormat="1" ht="16.5" thickBot="1">
      <c r="A15" s="191" t="s">
        <v>123</v>
      </c>
      <c r="B15" s="189"/>
      <c r="C15" s="189"/>
      <c r="D15" s="190"/>
      <c r="E15" s="81">
        <f>E13-E14</f>
        <v>79</v>
      </c>
      <c r="F15" s="156" t="s">
        <v>77</v>
      </c>
      <c r="G15" s="122">
        <f>G13+G14</f>
        <v>94</v>
      </c>
      <c r="H15" s="123">
        <f>100*G15/E5</f>
        <v>59.49367088607595</v>
      </c>
      <c r="I15" s="99" t="s">
        <v>9</v>
      </c>
    </row>
    <row r="16" spans="1:20" ht="12" customHeight="1" thickBot="1">
      <c r="A16" s="100"/>
      <c r="B16" s="8"/>
      <c r="C16" s="8"/>
      <c r="D16" s="8"/>
      <c r="E16" s="8"/>
      <c r="F16" s="7"/>
      <c r="G16" s="77"/>
      <c r="H16" s="8"/>
      <c r="I16" s="101"/>
      <c r="J16" s="197" t="s">
        <v>70</v>
      </c>
      <c r="K16" s="198"/>
      <c r="L16" s="198"/>
      <c r="M16" s="173" t="s">
        <v>61</v>
      </c>
      <c r="N16" s="173"/>
      <c r="O16" s="173"/>
      <c r="P16" s="173"/>
      <c r="Q16" s="173"/>
      <c r="R16" s="173"/>
      <c r="S16" s="173"/>
      <c r="T16" s="174"/>
    </row>
    <row r="17" spans="1:20" ht="18" customHeight="1">
      <c r="A17" s="102" t="s">
        <v>0</v>
      </c>
      <c r="B17" s="82" t="s">
        <v>44</v>
      </c>
      <c r="C17" s="82" t="s">
        <v>45</v>
      </c>
      <c r="D17" s="82" t="s">
        <v>47</v>
      </c>
      <c r="E17" s="83" t="s">
        <v>50</v>
      </c>
      <c r="F17" s="83" t="s">
        <v>53</v>
      </c>
      <c r="G17" s="84" t="s">
        <v>127</v>
      </c>
      <c r="H17" s="85" t="s">
        <v>52</v>
      </c>
      <c r="I17" s="103"/>
      <c r="J17" s="197"/>
      <c r="K17" s="198"/>
      <c r="L17" s="198"/>
      <c r="M17" s="175"/>
      <c r="N17" s="175"/>
      <c r="O17" s="175"/>
      <c r="P17" s="175"/>
      <c r="Q17" s="175"/>
      <c r="R17" s="175"/>
      <c r="S17" s="175"/>
      <c r="T17" s="176"/>
    </row>
    <row r="18" spans="1:20" s="37" customFormat="1" ht="18" customHeight="1" thickBot="1">
      <c r="A18" s="104"/>
      <c r="B18" s="86" t="s">
        <v>43</v>
      </c>
      <c r="C18" s="86" t="s">
        <v>46</v>
      </c>
      <c r="D18" s="86" t="s">
        <v>48</v>
      </c>
      <c r="E18" s="87" t="s">
        <v>49</v>
      </c>
      <c r="F18" s="87" t="s">
        <v>51</v>
      </c>
      <c r="G18" s="88" t="s">
        <v>53</v>
      </c>
      <c r="H18" s="89" t="s">
        <v>54</v>
      </c>
      <c r="I18" s="105"/>
      <c r="J18" s="45" t="s">
        <v>44</v>
      </c>
      <c r="K18" s="46" t="s">
        <v>76</v>
      </c>
      <c r="L18" s="46" t="s">
        <v>73</v>
      </c>
      <c r="M18" s="65" t="s">
        <v>62</v>
      </c>
      <c r="N18" s="66" t="s">
        <v>63</v>
      </c>
      <c r="O18" s="66" t="s">
        <v>64</v>
      </c>
      <c r="P18" s="66" t="s">
        <v>65</v>
      </c>
      <c r="Q18" s="66" t="s">
        <v>66</v>
      </c>
      <c r="R18" s="66" t="s">
        <v>67</v>
      </c>
      <c r="S18" s="66" t="s">
        <v>68</v>
      </c>
      <c r="T18" s="66" t="s">
        <v>69</v>
      </c>
    </row>
    <row r="19" spans="1:20" s="37" customFormat="1" ht="15">
      <c r="A19" s="106">
        <v>1</v>
      </c>
      <c r="B19" s="49">
        <v>90</v>
      </c>
      <c r="C19" s="49">
        <v>3</v>
      </c>
      <c r="D19" s="50">
        <v>120</v>
      </c>
      <c r="E19" s="90">
        <f aca="true" t="shared" si="0" ref="E19:E30">IF(C19&gt;0,C19*D19,"")</f>
        <v>360</v>
      </c>
      <c r="F19" s="91">
        <f>IF(C19&gt;0,ROUNDUP((D19)*$E$33,2),0)</f>
        <v>34.71</v>
      </c>
      <c r="G19" s="51">
        <v>35</v>
      </c>
      <c r="H19" s="92">
        <f>C19*G19</f>
        <v>105</v>
      </c>
      <c r="I19" s="107"/>
      <c r="J19" s="42">
        <v>90</v>
      </c>
      <c r="K19" s="43">
        <v>3</v>
      </c>
      <c r="L19" s="43"/>
      <c r="M19" s="52">
        <v>120</v>
      </c>
      <c r="N19" s="53">
        <v>120</v>
      </c>
      <c r="O19" s="53">
        <v>120</v>
      </c>
      <c r="P19" s="53">
        <v>120</v>
      </c>
      <c r="Q19" s="53">
        <v>120</v>
      </c>
      <c r="R19" s="53">
        <v>120</v>
      </c>
      <c r="S19" s="53">
        <v>120</v>
      </c>
      <c r="T19" s="53">
        <v>120</v>
      </c>
    </row>
    <row r="20" spans="1:20" s="37" customFormat="1" ht="15">
      <c r="A20" s="108">
        <v>2</v>
      </c>
      <c r="B20" s="54">
        <v>89</v>
      </c>
      <c r="C20" s="54">
        <v>10</v>
      </c>
      <c r="D20" s="55">
        <v>88</v>
      </c>
      <c r="E20" s="93">
        <f t="shared" si="0"/>
        <v>880</v>
      </c>
      <c r="F20" s="94">
        <f aca="true" t="shared" si="1" ref="F20:F30">IF(C20&gt;0,ROUNDUP((D20)*$E$33,2),0)</f>
        <v>25.46</v>
      </c>
      <c r="G20" s="56">
        <v>26</v>
      </c>
      <c r="H20" s="95">
        <f aca="true" t="shared" si="2" ref="H20:H30">C20*G20</f>
        <v>260</v>
      </c>
      <c r="I20" s="109"/>
      <c r="J20" s="42">
        <v>89</v>
      </c>
      <c r="K20" s="43">
        <v>10</v>
      </c>
      <c r="L20" s="43"/>
      <c r="M20" s="57">
        <v>87</v>
      </c>
      <c r="N20" s="58">
        <v>88</v>
      </c>
      <c r="O20" s="58">
        <v>90</v>
      </c>
      <c r="P20" s="58">
        <v>93</v>
      </c>
      <c r="Q20" s="58">
        <v>96</v>
      </c>
      <c r="R20" s="58">
        <v>98</v>
      </c>
      <c r="S20" s="58">
        <v>100</v>
      </c>
      <c r="T20" s="58">
        <v>102</v>
      </c>
    </row>
    <row r="21" spans="1:20" s="37" customFormat="1" ht="15">
      <c r="A21" s="108">
        <v>3</v>
      </c>
      <c r="B21" s="54">
        <v>88</v>
      </c>
      <c r="C21" s="54">
        <v>14</v>
      </c>
      <c r="D21" s="55">
        <v>64</v>
      </c>
      <c r="E21" s="93">
        <f t="shared" si="0"/>
        <v>896</v>
      </c>
      <c r="F21" s="94">
        <f t="shared" si="1"/>
        <v>18.520000000000003</v>
      </c>
      <c r="G21" s="56">
        <v>19</v>
      </c>
      <c r="H21" s="95">
        <f t="shared" si="2"/>
        <v>266</v>
      </c>
      <c r="I21" s="109"/>
      <c r="J21" s="42">
        <v>88</v>
      </c>
      <c r="K21" s="43">
        <v>14</v>
      </c>
      <c r="L21" s="43"/>
      <c r="M21" s="57">
        <v>58</v>
      </c>
      <c r="N21" s="58">
        <v>64</v>
      </c>
      <c r="O21" s="58">
        <v>66</v>
      </c>
      <c r="P21" s="58">
        <v>69</v>
      </c>
      <c r="Q21" s="58">
        <v>72</v>
      </c>
      <c r="R21" s="58">
        <v>76</v>
      </c>
      <c r="S21" s="58">
        <v>81</v>
      </c>
      <c r="T21" s="58">
        <v>83</v>
      </c>
    </row>
    <row r="22" spans="1:20" s="37" customFormat="1" ht="15">
      <c r="A22" s="108">
        <v>4</v>
      </c>
      <c r="B22" s="54">
        <v>87</v>
      </c>
      <c r="C22" s="54">
        <v>18</v>
      </c>
      <c r="D22" s="55">
        <v>44</v>
      </c>
      <c r="E22" s="93">
        <f t="shared" si="0"/>
        <v>792</v>
      </c>
      <c r="F22" s="94">
        <f t="shared" si="1"/>
        <v>12.73</v>
      </c>
      <c r="G22" s="56">
        <v>13</v>
      </c>
      <c r="H22" s="95">
        <f t="shared" si="2"/>
        <v>234</v>
      </c>
      <c r="I22" s="109"/>
      <c r="J22" s="42">
        <v>87</v>
      </c>
      <c r="K22" s="43">
        <v>18</v>
      </c>
      <c r="L22" s="43"/>
      <c r="M22" s="57">
        <v>33</v>
      </c>
      <c r="N22" s="58">
        <v>44</v>
      </c>
      <c r="O22" s="58">
        <v>47</v>
      </c>
      <c r="P22" s="58">
        <v>52</v>
      </c>
      <c r="Q22" s="58">
        <v>56</v>
      </c>
      <c r="R22" s="58">
        <v>60</v>
      </c>
      <c r="S22" s="58">
        <v>63</v>
      </c>
      <c r="T22" s="58">
        <v>65</v>
      </c>
    </row>
    <row r="23" spans="1:20" s="37" customFormat="1" ht="15">
      <c r="A23" s="108">
        <v>5</v>
      </c>
      <c r="B23" s="54">
        <v>86</v>
      </c>
      <c r="C23" s="54">
        <v>24</v>
      </c>
      <c r="D23" s="55">
        <v>26</v>
      </c>
      <c r="E23" s="93">
        <f t="shared" si="0"/>
        <v>624</v>
      </c>
      <c r="F23" s="94">
        <f t="shared" si="1"/>
        <v>7.529999999999999</v>
      </c>
      <c r="G23" s="56">
        <v>8</v>
      </c>
      <c r="H23" s="95">
        <f t="shared" si="2"/>
        <v>192</v>
      </c>
      <c r="I23" s="109"/>
      <c r="J23" s="42">
        <v>86</v>
      </c>
      <c r="K23" s="43">
        <v>24</v>
      </c>
      <c r="L23" s="43"/>
      <c r="M23" s="57">
        <v>10</v>
      </c>
      <c r="N23" s="58">
        <v>26</v>
      </c>
      <c r="O23" s="58">
        <v>32</v>
      </c>
      <c r="P23" s="58">
        <v>39</v>
      </c>
      <c r="Q23" s="58">
        <v>42</v>
      </c>
      <c r="R23" s="58">
        <v>46</v>
      </c>
      <c r="S23" s="58">
        <v>48</v>
      </c>
      <c r="T23" s="58">
        <v>50</v>
      </c>
    </row>
    <row r="24" spans="1:20" s="37" customFormat="1" ht="15">
      <c r="A24" s="108">
        <v>6</v>
      </c>
      <c r="B24" s="54">
        <v>85</v>
      </c>
      <c r="C24" s="54">
        <v>25</v>
      </c>
      <c r="D24" s="55">
        <v>10</v>
      </c>
      <c r="E24" s="93">
        <f t="shared" si="0"/>
        <v>250</v>
      </c>
      <c r="F24" s="94">
        <f t="shared" si="1"/>
        <v>2.9</v>
      </c>
      <c r="G24" s="56">
        <v>3</v>
      </c>
      <c r="H24" s="95">
        <f t="shared" si="2"/>
        <v>75</v>
      </c>
      <c r="I24" s="109"/>
      <c r="J24" s="42">
        <v>85</v>
      </c>
      <c r="K24" s="43">
        <v>25</v>
      </c>
      <c r="L24" s="43"/>
      <c r="M24" s="57"/>
      <c r="N24" s="58">
        <v>10</v>
      </c>
      <c r="O24" s="58">
        <v>20</v>
      </c>
      <c r="P24" s="58">
        <v>27</v>
      </c>
      <c r="Q24" s="58">
        <v>31</v>
      </c>
      <c r="R24" s="58">
        <v>34</v>
      </c>
      <c r="S24" s="58">
        <v>37</v>
      </c>
      <c r="T24" s="58">
        <v>40</v>
      </c>
    </row>
    <row r="25" spans="1:20" s="37" customFormat="1" ht="15">
      <c r="A25" s="108">
        <v>7</v>
      </c>
      <c r="B25" s="54"/>
      <c r="C25" s="54"/>
      <c r="D25" s="55"/>
      <c r="E25" s="93">
        <f t="shared" si="0"/>
      </c>
      <c r="F25" s="94">
        <f t="shared" si="1"/>
        <v>0</v>
      </c>
      <c r="G25" s="56"/>
      <c r="H25" s="95">
        <f t="shared" si="2"/>
        <v>0</v>
      </c>
      <c r="I25" s="109"/>
      <c r="J25" s="42">
        <v>84</v>
      </c>
      <c r="K25" s="43">
        <v>17</v>
      </c>
      <c r="L25" s="43"/>
      <c r="M25" s="57"/>
      <c r="N25" s="58"/>
      <c r="O25" s="58">
        <v>10</v>
      </c>
      <c r="P25" s="58">
        <v>18</v>
      </c>
      <c r="Q25" s="58">
        <v>23</v>
      </c>
      <c r="R25" s="58">
        <v>26</v>
      </c>
      <c r="S25" s="58">
        <v>29</v>
      </c>
      <c r="T25" s="58">
        <v>32</v>
      </c>
    </row>
    <row r="26" spans="1:20" s="37" customFormat="1" ht="15">
      <c r="A26" s="108">
        <v>8</v>
      </c>
      <c r="B26" s="54"/>
      <c r="C26" s="54"/>
      <c r="D26" s="55"/>
      <c r="E26" s="93">
        <f t="shared" si="0"/>
      </c>
      <c r="F26" s="94">
        <f t="shared" si="1"/>
        <v>0</v>
      </c>
      <c r="G26" s="56"/>
      <c r="H26" s="95">
        <f t="shared" si="2"/>
        <v>0</v>
      </c>
      <c r="I26" s="109"/>
      <c r="J26" s="42">
        <v>83</v>
      </c>
      <c r="K26" s="43">
        <v>14</v>
      </c>
      <c r="L26" s="43"/>
      <c r="M26" s="57"/>
      <c r="N26" s="58"/>
      <c r="O26" s="58"/>
      <c r="P26" s="58">
        <v>10</v>
      </c>
      <c r="Q26" s="58">
        <v>16</v>
      </c>
      <c r="R26" s="58">
        <v>20</v>
      </c>
      <c r="S26" s="58">
        <v>23</v>
      </c>
      <c r="T26" s="58">
        <v>26</v>
      </c>
    </row>
    <row r="27" spans="1:20" s="37" customFormat="1" ht="15">
      <c r="A27" s="108">
        <v>9</v>
      </c>
      <c r="B27" s="54"/>
      <c r="C27" s="54"/>
      <c r="D27" s="55"/>
      <c r="E27" s="93">
        <f t="shared" si="0"/>
      </c>
      <c r="F27" s="94">
        <f t="shared" si="1"/>
        <v>0</v>
      </c>
      <c r="G27" s="56"/>
      <c r="H27" s="95">
        <f t="shared" si="2"/>
        <v>0</v>
      </c>
      <c r="I27" s="109"/>
      <c r="J27" s="42">
        <v>82</v>
      </c>
      <c r="K27" s="43">
        <v>10</v>
      </c>
      <c r="L27" s="43"/>
      <c r="M27" s="57"/>
      <c r="N27" s="58"/>
      <c r="O27" s="58"/>
      <c r="P27" s="58"/>
      <c r="Q27" s="58">
        <v>10</v>
      </c>
      <c r="R27" s="58">
        <v>15</v>
      </c>
      <c r="S27" s="58">
        <v>18</v>
      </c>
      <c r="T27" s="58">
        <v>22</v>
      </c>
    </row>
    <row r="28" spans="1:20" s="37" customFormat="1" ht="15">
      <c r="A28" s="108">
        <v>10</v>
      </c>
      <c r="B28" s="54"/>
      <c r="C28" s="54"/>
      <c r="D28" s="55"/>
      <c r="E28" s="93">
        <f t="shared" si="0"/>
      </c>
      <c r="F28" s="94">
        <f t="shared" si="1"/>
        <v>0</v>
      </c>
      <c r="G28" s="56"/>
      <c r="H28" s="95">
        <f t="shared" si="2"/>
        <v>0</v>
      </c>
      <c r="I28" s="109"/>
      <c r="J28" s="42">
        <v>81</v>
      </c>
      <c r="K28" s="43">
        <v>10</v>
      </c>
      <c r="L28" s="43"/>
      <c r="M28" s="57"/>
      <c r="N28" s="58"/>
      <c r="O28" s="58"/>
      <c r="P28" s="58"/>
      <c r="Q28" s="58"/>
      <c r="R28" s="58">
        <v>10</v>
      </c>
      <c r="S28" s="58">
        <v>14</v>
      </c>
      <c r="T28" s="58">
        <v>18</v>
      </c>
    </row>
    <row r="29" spans="1:20" s="37" customFormat="1" ht="15">
      <c r="A29" s="108">
        <v>11</v>
      </c>
      <c r="B29" s="54"/>
      <c r="C29" s="54"/>
      <c r="D29" s="55"/>
      <c r="E29" s="93">
        <f t="shared" si="0"/>
      </c>
      <c r="F29" s="94">
        <f t="shared" si="1"/>
        <v>0</v>
      </c>
      <c r="G29" s="56"/>
      <c r="H29" s="95">
        <f t="shared" si="2"/>
        <v>0</v>
      </c>
      <c r="I29" s="109"/>
      <c r="J29" s="42">
        <v>80</v>
      </c>
      <c r="K29" s="43">
        <v>4</v>
      </c>
      <c r="L29" s="43"/>
      <c r="M29" s="57"/>
      <c r="N29" s="58"/>
      <c r="O29" s="58"/>
      <c r="P29" s="58"/>
      <c r="Q29" s="58"/>
      <c r="R29" s="58"/>
      <c r="S29" s="58">
        <v>10</v>
      </c>
      <c r="T29" s="58">
        <v>14</v>
      </c>
    </row>
    <row r="30" spans="1:20" s="37" customFormat="1" ht="15.75" thickBot="1">
      <c r="A30" s="110">
        <v>12</v>
      </c>
      <c r="B30" s="59"/>
      <c r="C30" s="60"/>
      <c r="D30" s="61"/>
      <c r="E30" s="96">
        <f t="shared" si="0"/>
      </c>
      <c r="F30" s="97">
        <f t="shared" si="1"/>
        <v>0</v>
      </c>
      <c r="G30" s="62"/>
      <c r="H30" s="98">
        <f t="shared" si="2"/>
        <v>0</v>
      </c>
      <c r="I30" s="111"/>
      <c r="J30" s="42">
        <v>79</v>
      </c>
      <c r="K30" s="43">
        <v>3</v>
      </c>
      <c r="L30" s="43"/>
      <c r="M30" s="63"/>
      <c r="N30" s="64"/>
      <c r="O30" s="64"/>
      <c r="P30" s="64"/>
      <c r="Q30" s="64"/>
      <c r="R30" s="64"/>
      <c r="S30" s="64"/>
      <c r="T30" s="64">
        <v>10</v>
      </c>
    </row>
    <row r="31" spans="1:12" s="37" customFormat="1" ht="15">
      <c r="A31" s="195" t="s">
        <v>55</v>
      </c>
      <c r="B31" s="196"/>
      <c r="C31" s="70">
        <f>SUM(C19:C30)</f>
        <v>94</v>
      </c>
      <c r="D31" s="38"/>
      <c r="E31" s="39"/>
      <c r="F31" s="40"/>
      <c r="G31" s="40"/>
      <c r="H31" s="41"/>
      <c r="I31" s="112"/>
      <c r="J31" s="42">
        <v>78</v>
      </c>
      <c r="K31" s="43">
        <v>1</v>
      </c>
      <c r="L31" s="43"/>
    </row>
    <row r="32" spans="1:12" s="37" customFormat="1" ht="15">
      <c r="A32" s="188" t="s">
        <v>56</v>
      </c>
      <c r="B32" s="192"/>
      <c r="C32" s="44"/>
      <c r="D32" s="44"/>
      <c r="E32" s="71">
        <f>SUM(E19:E30)</f>
        <v>3802</v>
      </c>
      <c r="F32" s="193" t="s">
        <v>59</v>
      </c>
      <c r="G32" s="194"/>
      <c r="H32" s="194"/>
      <c r="I32" s="113"/>
      <c r="J32" s="42">
        <v>77</v>
      </c>
      <c r="K32" s="43">
        <v>1</v>
      </c>
      <c r="L32" s="43"/>
    </row>
    <row r="33" spans="1:12" s="37" customFormat="1" ht="15">
      <c r="A33" s="188" t="s">
        <v>57</v>
      </c>
      <c r="B33" s="192"/>
      <c r="C33" s="44"/>
      <c r="D33" s="44"/>
      <c r="E33" s="72">
        <f>E11/E32</f>
        <v>0.28923724355602315</v>
      </c>
      <c r="F33" s="193" t="s">
        <v>60</v>
      </c>
      <c r="G33" s="194"/>
      <c r="H33" s="194"/>
      <c r="I33" s="113"/>
      <c r="J33" s="42">
        <v>75</v>
      </c>
      <c r="K33" s="43">
        <v>1</v>
      </c>
      <c r="L33" s="43"/>
    </row>
    <row r="34" spans="1:12" s="37" customFormat="1" ht="15.75" thickBot="1">
      <c r="A34" s="177" t="s">
        <v>58</v>
      </c>
      <c r="B34" s="178"/>
      <c r="C34" s="114"/>
      <c r="D34" s="114"/>
      <c r="E34" s="114"/>
      <c r="F34" s="115"/>
      <c r="G34" s="115"/>
      <c r="H34" s="116">
        <f>SUM(H19:H30)</f>
        <v>1132</v>
      </c>
      <c r="I34" s="117"/>
      <c r="J34" s="42">
        <v>69</v>
      </c>
      <c r="K34" s="43">
        <v>1</v>
      </c>
      <c r="L34" s="43"/>
    </row>
    <row r="35" spans="10:12" s="3" customFormat="1" ht="15.75" thickTop="1">
      <c r="J35" s="43">
        <v>68</v>
      </c>
      <c r="K35" s="43">
        <v>1</v>
      </c>
      <c r="L35" s="43"/>
    </row>
    <row r="36" spans="10:12" s="3" customFormat="1" ht="15">
      <c r="J36" s="43">
        <v>0</v>
      </c>
      <c r="K36" s="43">
        <v>1</v>
      </c>
      <c r="L36" s="43" t="s">
        <v>75</v>
      </c>
    </row>
    <row r="37" spans="10:12" s="9" customFormat="1" ht="15">
      <c r="J37" s="47"/>
      <c r="K37" s="48">
        <f>SUM(K19:K36)</f>
        <v>158</v>
      </c>
      <c r="L37" s="47"/>
    </row>
  </sheetData>
  <sheetProtection/>
  <mergeCells count="26">
    <mergeCell ref="J16:L17"/>
    <mergeCell ref="A4:D4"/>
    <mergeCell ref="A6:D6"/>
    <mergeCell ref="A7:D7"/>
    <mergeCell ref="A9:D9"/>
    <mergeCell ref="F1:I1"/>
    <mergeCell ref="A1:E1"/>
    <mergeCell ref="F2:I2"/>
    <mergeCell ref="A32:B32"/>
    <mergeCell ref="A33:B33"/>
    <mergeCell ref="F32:H32"/>
    <mergeCell ref="F33:H33"/>
    <mergeCell ref="A13:D13"/>
    <mergeCell ref="A15:D15"/>
    <mergeCell ref="A14:D14"/>
    <mergeCell ref="A31:B31"/>
    <mergeCell ref="M16:T17"/>
    <mergeCell ref="A34:B34"/>
    <mergeCell ref="F3:I3"/>
    <mergeCell ref="A3:E3"/>
    <mergeCell ref="A2:E2"/>
    <mergeCell ref="A12:D12"/>
    <mergeCell ref="A5:D5"/>
    <mergeCell ref="A8:D8"/>
    <mergeCell ref="A10:D10"/>
    <mergeCell ref="A11:D11"/>
  </mergeCells>
  <printOptions/>
  <pageMargins left="0.31496062992125984" right="0.7086614173228347" top="0.3937007874015748" bottom="0.3937007874015748" header="0.35433070866141736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75" zoomScaleNormal="75" zoomScalePageLayoutView="0" workbookViewId="0" topLeftCell="A1">
      <selection activeCell="G17" sqref="G17"/>
    </sheetView>
  </sheetViews>
  <sheetFormatPr defaultColWidth="11.421875" defaultRowHeight="12.75"/>
  <cols>
    <col min="1" max="1" width="7.28125" style="0" customWidth="1"/>
    <col min="2" max="2" width="20.57421875" style="0" customWidth="1"/>
    <col min="3" max="3" width="12.8515625" style="0" customWidth="1"/>
    <col min="4" max="4" width="21.28125" style="0" customWidth="1"/>
    <col min="5" max="5" width="12.421875" style="0" customWidth="1"/>
    <col min="6" max="6" width="31.8515625" style="0" customWidth="1"/>
    <col min="7" max="7" width="14.421875" style="0" customWidth="1"/>
    <col min="8" max="8" width="14.00390625" style="0" bestFit="1" customWidth="1"/>
    <col min="9" max="9" width="3.421875" style="0" bestFit="1" customWidth="1"/>
    <col min="11" max="12" width="14.00390625" style="0" customWidth="1"/>
    <col min="13" max="13" width="17.421875" style="0" customWidth="1"/>
    <col min="14" max="21" width="10.7109375" style="0" customWidth="1"/>
  </cols>
  <sheetData>
    <row r="1" spans="1:9" s="73" customFormat="1" ht="24.75" thickBot="1" thickTop="1">
      <c r="A1" s="201" t="s">
        <v>26</v>
      </c>
      <c r="B1" s="202"/>
      <c r="C1" s="202"/>
      <c r="D1" s="202"/>
      <c r="E1" s="203"/>
      <c r="F1" s="199" t="s">
        <v>27</v>
      </c>
      <c r="G1" s="199"/>
      <c r="H1" s="199"/>
      <c r="I1" s="200"/>
    </row>
    <row r="2" spans="1:9" s="36" customFormat="1" ht="24" thickBot="1">
      <c r="A2" s="185" t="s">
        <v>28</v>
      </c>
      <c r="B2" s="186"/>
      <c r="C2" s="186"/>
      <c r="D2" s="186"/>
      <c r="E2" s="187"/>
      <c r="F2" s="204" t="s">
        <v>29</v>
      </c>
      <c r="G2" s="205"/>
      <c r="H2" s="205"/>
      <c r="I2" s="206"/>
    </row>
    <row r="3" spans="1:9" s="36" customFormat="1" ht="18">
      <c r="A3" s="182" t="s">
        <v>30</v>
      </c>
      <c r="B3" s="183"/>
      <c r="C3" s="183"/>
      <c r="D3" s="183"/>
      <c r="E3" s="184"/>
      <c r="F3" s="179" t="s">
        <v>31</v>
      </c>
      <c r="G3" s="180"/>
      <c r="H3" s="180"/>
      <c r="I3" s="181"/>
    </row>
    <row r="4" spans="1:9" s="1" customFormat="1" ht="15.75">
      <c r="A4" s="191" t="s">
        <v>120</v>
      </c>
      <c r="B4" s="189"/>
      <c r="C4" s="189"/>
      <c r="D4" s="190"/>
      <c r="E4" s="67">
        <v>35</v>
      </c>
      <c r="F4" s="4"/>
      <c r="G4" s="5"/>
      <c r="H4" s="5"/>
      <c r="I4" s="99"/>
    </row>
    <row r="5" spans="1:9" s="1" customFormat="1" ht="15.75">
      <c r="A5" s="191" t="s">
        <v>122</v>
      </c>
      <c r="B5" s="189"/>
      <c r="C5" s="189"/>
      <c r="D5" s="190"/>
      <c r="E5" s="67">
        <v>33</v>
      </c>
      <c r="F5" s="4"/>
      <c r="G5" s="5"/>
      <c r="H5" s="5"/>
      <c r="I5" s="99"/>
    </row>
    <row r="6" spans="1:9" s="1" customFormat="1" ht="15.75">
      <c r="A6" s="191" t="s">
        <v>32</v>
      </c>
      <c r="B6" s="189"/>
      <c r="C6" s="189"/>
      <c r="D6" s="190"/>
      <c r="E6" s="68">
        <v>40</v>
      </c>
      <c r="F6" s="4"/>
      <c r="G6" s="5"/>
      <c r="H6" s="5"/>
      <c r="I6" s="99"/>
    </row>
    <row r="7" spans="1:9" s="1" customFormat="1" ht="15">
      <c r="A7" s="191" t="s">
        <v>41</v>
      </c>
      <c r="B7" s="189"/>
      <c r="C7" s="189"/>
      <c r="D7" s="189"/>
      <c r="E7" s="78">
        <f>E4*E6</f>
        <v>1400</v>
      </c>
      <c r="F7" s="4"/>
      <c r="G7" s="5"/>
      <c r="H7" s="5"/>
      <c r="I7" s="99"/>
    </row>
    <row r="8" spans="1:9" s="1" customFormat="1" ht="15.75">
      <c r="A8" s="191" t="s">
        <v>33</v>
      </c>
      <c r="B8" s="189"/>
      <c r="C8" s="189"/>
      <c r="D8" s="190"/>
      <c r="E8" s="153">
        <v>70</v>
      </c>
      <c r="F8" s="4"/>
      <c r="G8" s="5"/>
      <c r="H8" s="5"/>
      <c r="I8" s="99"/>
    </row>
    <row r="9" spans="1:9" s="1" customFormat="1" ht="15.75">
      <c r="A9" s="191" t="s">
        <v>42</v>
      </c>
      <c r="B9" s="189"/>
      <c r="C9" s="189"/>
      <c r="D9" s="189"/>
      <c r="E9" s="78">
        <f>E8*E7/100</f>
        <v>980</v>
      </c>
      <c r="F9" s="6"/>
      <c r="G9" s="74"/>
      <c r="H9" s="75"/>
      <c r="I9" s="99"/>
    </row>
    <row r="10" spans="1:9" s="1" customFormat="1" ht="16.5" thickBot="1">
      <c r="A10" s="191" t="s">
        <v>126</v>
      </c>
      <c r="B10" s="189"/>
      <c r="C10" s="189"/>
      <c r="D10" s="190"/>
      <c r="E10" s="154">
        <v>77</v>
      </c>
      <c r="F10" s="6"/>
      <c r="G10" s="74"/>
      <c r="H10" s="75"/>
      <c r="I10" s="99"/>
    </row>
    <row r="11" spans="1:9" s="1" customFormat="1" ht="16.5" thickBot="1">
      <c r="A11" s="191" t="s">
        <v>34</v>
      </c>
      <c r="B11" s="189"/>
      <c r="C11" s="189"/>
      <c r="D11" s="190"/>
      <c r="E11" s="79">
        <f>E9+E10</f>
        <v>1057</v>
      </c>
      <c r="F11" s="6" t="s">
        <v>37</v>
      </c>
      <c r="G11" s="119">
        <f>H34</f>
        <v>1085</v>
      </c>
      <c r="H11" s="120">
        <f>100*(G11/E7)</f>
        <v>77.5</v>
      </c>
      <c r="I11" s="99" t="s">
        <v>9</v>
      </c>
    </row>
    <row r="12" spans="1:9" s="1" customFormat="1" ht="15.75">
      <c r="A12" s="188" t="s">
        <v>35</v>
      </c>
      <c r="B12" s="189"/>
      <c r="C12" s="189"/>
      <c r="D12" s="190"/>
      <c r="E12" s="153">
        <v>60</v>
      </c>
      <c r="F12" s="6"/>
      <c r="G12" s="74"/>
      <c r="H12" s="124"/>
      <c r="I12" s="99"/>
    </row>
    <row r="13" spans="1:9" s="1" customFormat="1" ht="15">
      <c r="A13" s="191" t="s">
        <v>121</v>
      </c>
      <c r="B13" s="189"/>
      <c r="C13" s="189"/>
      <c r="D13" s="190"/>
      <c r="E13" s="80">
        <f>INT((E5+1)/2)</f>
        <v>17</v>
      </c>
      <c r="F13" s="157" t="s">
        <v>38</v>
      </c>
      <c r="G13" s="118">
        <f>C31</f>
        <v>19</v>
      </c>
      <c r="H13" s="76"/>
      <c r="I13" s="99"/>
    </row>
    <row r="14" spans="1:9" s="1" customFormat="1" ht="16.5" thickBot="1">
      <c r="A14" s="191" t="s">
        <v>36</v>
      </c>
      <c r="B14" s="189"/>
      <c r="C14" s="189"/>
      <c r="D14" s="190"/>
      <c r="E14" s="69">
        <v>0</v>
      </c>
      <c r="F14" s="157" t="s">
        <v>39</v>
      </c>
      <c r="G14" s="121">
        <f>E14</f>
        <v>0</v>
      </c>
      <c r="H14" s="76"/>
      <c r="I14" s="99"/>
    </row>
    <row r="15" spans="1:9" s="1" customFormat="1" ht="16.5" thickBot="1">
      <c r="A15" s="191" t="s">
        <v>123</v>
      </c>
      <c r="B15" s="189"/>
      <c r="C15" s="189"/>
      <c r="D15" s="190"/>
      <c r="E15" s="81">
        <f>E13-E14</f>
        <v>17</v>
      </c>
      <c r="F15" s="156" t="s">
        <v>77</v>
      </c>
      <c r="G15" s="122">
        <f>G13+G14</f>
        <v>19</v>
      </c>
      <c r="H15" s="123">
        <f>100*G15/E5</f>
        <v>57.57575757575758</v>
      </c>
      <c r="I15" s="99" t="s">
        <v>9</v>
      </c>
    </row>
    <row r="16" spans="1:21" ht="12" customHeight="1" thickBot="1">
      <c r="A16" s="100"/>
      <c r="B16" s="8"/>
      <c r="C16" s="8"/>
      <c r="D16" s="8"/>
      <c r="E16" s="8"/>
      <c r="F16" s="7"/>
      <c r="G16" s="77"/>
      <c r="H16" s="8"/>
      <c r="I16" s="101"/>
      <c r="J16" s="197" t="s">
        <v>70</v>
      </c>
      <c r="K16" s="198"/>
      <c r="L16" s="198"/>
      <c r="M16" s="198"/>
      <c r="N16" s="173" t="s">
        <v>61</v>
      </c>
      <c r="O16" s="173"/>
      <c r="P16" s="173"/>
      <c r="Q16" s="173"/>
      <c r="R16" s="173"/>
      <c r="S16" s="173"/>
      <c r="T16" s="173"/>
      <c r="U16" s="174"/>
    </row>
    <row r="17" spans="1:21" ht="18" customHeight="1">
      <c r="A17" s="102" t="s">
        <v>0</v>
      </c>
      <c r="B17" s="82" t="s">
        <v>44</v>
      </c>
      <c r="C17" s="82" t="s">
        <v>45</v>
      </c>
      <c r="D17" s="82" t="s">
        <v>47</v>
      </c>
      <c r="E17" s="83" t="s">
        <v>50</v>
      </c>
      <c r="F17" s="83" t="s">
        <v>53</v>
      </c>
      <c r="G17" s="84" t="s">
        <v>127</v>
      </c>
      <c r="H17" s="85" t="s">
        <v>52</v>
      </c>
      <c r="I17" s="103"/>
      <c r="J17" s="197"/>
      <c r="K17" s="198"/>
      <c r="L17" s="198"/>
      <c r="M17" s="198"/>
      <c r="N17" s="175"/>
      <c r="O17" s="175"/>
      <c r="P17" s="175"/>
      <c r="Q17" s="175"/>
      <c r="R17" s="175"/>
      <c r="S17" s="175"/>
      <c r="T17" s="175"/>
      <c r="U17" s="176"/>
    </row>
    <row r="18" spans="1:21" s="37" customFormat="1" ht="18" customHeight="1" thickBot="1">
      <c r="A18" s="104"/>
      <c r="B18" s="86" t="s">
        <v>43</v>
      </c>
      <c r="C18" s="86" t="s">
        <v>46</v>
      </c>
      <c r="D18" s="86" t="s">
        <v>48</v>
      </c>
      <c r="E18" s="87" t="s">
        <v>49</v>
      </c>
      <c r="F18" s="87" t="s">
        <v>51</v>
      </c>
      <c r="G18" s="88" t="s">
        <v>53</v>
      </c>
      <c r="H18" s="89" t="s">
        <v>54</v>
      </c>
      <c r="I18" s="105"/>
      <c r="J18" s="45" t="s">
        <v>44</v>
      </c>
      <c r="K18" s="46" t="s">
        <v>71</v>
      </c>
      <c r="L18" s="46" t="s">
        <v>72</v>
      </c>
      <c r="M18" s="46" t="s">
        <v>73</v>
      </c>
      <c r="N18" s="65" t="s">
        <v>62</v>
      </c>
      <c r="O18" s="66" t="s">
        <v>63</v>
      </c>
      <c r="P18" s="66" t="s">
        <v>64</v>
      </c>
      <c r="Q18" s="66" t="s">
        <v>65</v>
      </c>
      <c r="R18" s="66" t="s">
        <v>66</v>
      </c>
      <c r="S18" s="66" t="s">
        <v>67</v>
      </c>
      <c r="T18" s="66" t="s">
        <v>68</v>
      </c>
      <c r="U18" s="66" t="s">
        <v>69</v>
      </c>
    </row>
    <row r="19" spans="1:21" s="37" customFormat="1" ht="15">
      <c r="A19" s="106">
        <v>1</v>
      </c>
      <c r="B19" s="49">
        <v>490</v>
      </c>
      <c r="C19" s="49">
        <v>1</v>
      </c>
      <c r="D19" s="50">
        <v>120</v>
      </c>
      <c r="E19" s="90">
        <f aca="true" t="shared" si="0" ref="E19:E30">IF(C19&gt;0,C19*D19,"")</f>
        <v>120</v>
      </c>
      <c r="F19" s="91">
        <f>IF(C19&gt;0,ROUNDUP((D19)*$E$33,2),0)</f>
        <v>166.45999999999998</v>
      </c>
      <c r="G19" s="51">
        <v>170</v>
      </c>
      <c r="H19" s="92">
        <f>C19*G19</f>
        <v>170</v>
      </c>
      <c r="I19" s="107"/>
      <c r="J19" s="42">
        <v>490</v>
      </c>
      <c r="K19" s="43">
        <v>1</v>
      </c>
      <c r="L19" s="43">
        <v>1</v>
      </c>
      <c r="M19" s="43"/>
      <c r="N19" s="52">
        <v>120</v>
      </c>
      <c r="O19" s="53">
        <v>120</v>
      </c>
      <c r="P19" s="53">
        <v>120</v>
      </c>
      <c r="Q19" s="53">
        <v>120</v>
      </c>
      <c r="R19" s="53">
        <v>120</v>
      </c>
      <c r="S19" s="53">
        <v>120</v>
      </c>
      <c r="T19" s="53">
        <v>120</v>
      </c>
      <c r="U19" s="53">
        <v>120</v>
      </c>
    </row>
    <row r="20" spans="1:21" s="37" customFormat="1" ht="15">
      <c r="A20" s="108">
        <v>2</v>
      </c>
      <c r="B20" s="54">
        <v>489</v>
      </c>
      <c r="C20" s="54">
        <v>2</v>
      </c>
      <c r="D20" s="55">
        <v>93</v>
      </c>
      <c r="E20" s="93">
        <f t="shared" si="0"/>
        <v>186</v>
      </c>
      <c r="F20" s="94">
        <f aca="true" t="shared" si="1" ref="F20:F30">IF(C20&gt;0,ROUNDUP((D20)*$E$33,2),0)</f>
        <v>129.01</v>
      </c>
      <c r="G20" s="56">
        <v>130</v>
      </c>
      <c r="H20" s="95">
        <f aca="true" t="shared" si="2" ref="H20:H30">C20*G20</f>
        <v>260</v>
      </c>
      <c r="I20" s="109"/>
      <c r="J20" s="42">
        <v>489</v>
      </c>
      <c r="K20" s="43">
        <v>2</v>
      </c>
      <c r="L20" s="43">
        <v>2</v>
      </c>
      <c r="M20" s="43"/>
      <c r="N20" s="57">
        <v>87</v>
      </c>
      <c r="O20" s="58">
        <v>88</v>
      </c>
      <c r="P20" s="58">
        <v>90</v>
      </c>
      <c r="Q20" s="58">
        <v>93</v>
      </c>
      <c r="R20" s="58">
        <v>96</v>
      </c>
      <c r="S20" s="58">
        <v>98</v>
      </c>
      <c r="T20" s="58">
        <v>100</v>
      </c>
      <c r="U20" s="58">
        <v>102</v>
      </c>
    </row>
    <row r="21" spans="1:21" s="37" customFormat="1" ht="15">
      <c r="A21" s="108">
        <v>3</v>
      </c>
      <c r="B21" s="54">
        <v>487</v>
      </c>
      <c r="C21" s="54">
        <v>1</v>
      </c>
      <c r="D21" s="55">
        <v>69</v>
      </c>
      <c r="E21" s="93">
        <f t="shared" si="0"/>
        <v>69</v>
      </c>
      <c r="F21" s="94">
        <f t="shared" si="1"/>
        <v>95.72</v>
      </c>
      <c r="G21" s="56">
        <v>100</v>
      </c>
      <c r="H21" s="95">
        <f t="shared" si="2"/>
        <v>100</v>
      </c>
      <c r="I21" s="109"/>
      <c r="J21" s="42">
        <v>487</v>
      </c>
      <c r="K21" s="43">
        <v>1</v>
      </c>
      <c r="L21" s="43">
        <v>1</v>
      </c>
      <c r="M21" s="43"/>
      <c r="N21" s="57">
        <v>58</v>
      </c>
      <c r="O21" s="58">
        <v>64</v>
      </c>
      <c r="P21" s="58">
        <v>66</v>
      </c>
      <c r="Q21" s="58">
        <v>69</v>
      </c>
      <c r="R21" s="58">
        <v>72</v>
      </c>
      <c r="S21" s="58">
        <v>76</v>
      </c>
      <c r="T21" s="58">
        <v>81</v>
      </c>
      <c r="U21" s="58">
        <v>83</v>
      </c>
    </row>
    <row r="22" spans="1:21" s="37" customFormat="1" ht="15">
      <c r="A22" s="108">
        <v>4</v>
      </c>
      <c r="B22" s="54">
        <v>485</v>
      </c>
      <c r="C22" s="54">
        <v>2</v>
      </c>
      <c r="D22" s="55">
        <v>52</v>
      </c>
      <c r="E22" s="93">
        <f t="shared" si="0"/>
        <v>104</v>
      </c>
      <c r="F22" s="94">
        <f t="shared" si="1"/>
        <v>72.14</v>
      </c>
      <c r="G22" s="56">
        <v>75</v>
      </c>
      <c r="H22" s="95">
        <f t="shared" si="2"/>
        <v>150</v>
      </c>
      <c r="I22" s="109"/>
      <c r="J22" s="42">
        <v>485</v>
      </c>
      <c r="K22" s="43">
        <v>2</v>
      </c>
      <c r="L22" s="43">
        <v>2</v>
      </c>
      <c r="M22" s="43"/>
      <c r="N22" s="57">
        <v>33</v>
      </c>
      <c r="O22" s="58">
        <v>44</v>
      </c>
      <c r="P22" s="58">
        <v>47</v>
      </c>
      <c r="Q22" s="58">
        <v>52</v>
      </c>
      <c r="R22" s="58">
        <v>56</v>
      </c>
      <c r="S22" s="58">
        <v>60</v>
      </c>
      <c r="T22" s="58">
        <v>63</v>
      </c>
      <c r="U22" s="58">
        <v>65</v>
      </c>
    </row>
    <row r="23" spans="1:21" s="37" customFormat="1" ht="15">
      <c r="A23" s="108">
        <v>5</v>
      </c>
      <c r="B23" s="54">
        <v>484</v>
      </c>
      <c r="C23" s="54">
        <v>3</v>
      </c>
      <c r="D23" s="55">
        <v>39</v>
      </c>
      <c r="E23" s="93">
        <f t="shared" si="0"/>
        <v>117</v>
      </c>
      <c r="F23" s="94">
        <f t="shared" si="1"/>
        <v>54.1</v>
      </c>
      <c r="G23" s="56">
        <v>55</v>
      </c>
      <c r="H23" s="95">
        <f t="shared" si="2"/>
        <v>165</v>
      </c>
      <c r="I23" s="109"/>
      <c r="J23" s="42">
        <v>484</v>
      </c>
      <c r="K23" s="43">
        <v>3</v>
      </c>
      <c r="L23" s="43">
        <v>3</v>
      </c>
      <c r="M23" s="43"/>
      <c r="N23" s="57">
        <v>10</v>
      </c>
      <c r="O23" s="58">
        <v>26</v>
      </c>
      <c r="P23" s="58">
        <v>32</v>
      </c>
      <c r="Q23" s="58">
        <v>39</v>
      </c>
      <c r="R23" s="58">
        <v>42</v>
      </c>
      <c r="S23" s="58">
        <v>46</v>
      </c>
      <c r="T23" s="58">
        <v>48</v>
      </c>
      <c r="U23" s="58">
        <v>50</v>
      </c>
    </row>
    <row r="24" spans="1:21" s="37" customFormat="1" ht="15">
      <c r="A24" s="108">
        <v>6</v>
      </c>
      <c r="B24" s="54">
        <v>482</v>
      </c>
      <c r="C24" s="54">
        <v>2</v>
      </c>
      <c r="D24" s="55">
        <v>27</v>
      </c>
      <c r="E24" s="93">
        <f t="shared" si="0"/>
        <v>54</v>
      </c>
      <c r="F24" s="94">
        <f t="shared" si="1"/>
        <v>37.46</v>
      </c>
      <c r="G24" s="56">
        <v>40</v>
      </c>
      <c r="H24" s="95">
        <f t="shared" si="2"/>
        <v>80</v>
      </c>
      <c r="I24" s="109"/>
      <c r="J24" s="42">
        <v>482</v>
      </c>
      <c r="K24" s="43">
        <v>2</v>
      </c>
      <c r="L24" s="43">
        <v>2</v>
      </c>
      <c r="M24" s="43"/>
      <c r="N24" s="57"/>
      <c r="O24" s="58">
        <v>10</v>
      </c>
      <c r="P24" s="58">
        <v>20</v>
      </c>
      <c r="Q24" s="58">
        <v>27</v>
      </c>
      <c r="R24" s="58">
        <v>31</v>
      </c>
      <c r="S24" s="58">
        <v>34</v>
      </c>
      <c r="T24" s="58">
        <v>37</v>
      </c>
      <c r="U24" s="58">
        <v>40</v>
      </c>
    </row>
    <row r="25" spans="1:21" s="37" customFormat="1" ht="15">
      <c r="A25" s="108">
        <v>7</v>
      </c>
      <c r="B25" s="54">
        <v>480</v>
      </c>
      <c r="C25" s="54">
        <v>4</v>
      </c>
      <c r="D25" s="55">
        <v>18</v>
      </c>
      <c r="E25" s="93">
        <f t="shared" si="0"/>
        <v>72</v>
      </c>
      <c r="F25" s="94">
        <f t="shared" si="1"/>
        <v>24.970000000000002</v>
      </c>
      <c r="G25" s="56">
        <v>25</v>
      </c>
      <c r="H25" s="95">
        <f t="shared" si="2"/>
        <v>100</v>
      </c>
      <c r="I25" s="109"/>
      <c r="J25" s="42">
        <v>480</v>
      </c>
      <c r="K25" s="43">
        <v>4</v>
      </c>
      <c r="L25" s="43">
        <v>4</v>
      </c>
      <c r="M25" s="43"/>
      <c r="N25" s="57"/>
      <c r="O25" s="58"/>
      <c r="P25" s="58">
        <v>10</v>
      </c>
      <c r="Q25" s="58">
        <v>18</v>
      </c>
      <c r="R25" s="58">
        <v>23</v>
      </c>
      <c r="S25" s="58">
        <v>26</v>
      </c>
      <c r="T25" s="58">
        <v>29</v>
      </c>
      <c r="U25" s="58">
        <v>32</v>
      </c>
    </row>
    <row r="26" spans="1:21" s="37" customFormat="1" ht="15">
      <c r="A26" s="108">
        <v>8</v>
      </c>
      <c r="B26" s="54">
        <v>479</v>
      </c>
      <c r="C26" s="54">
        <v>4</v>
      </c>
      <c r="D26" s="55">
        <v>10</v>
      </c>
      <c r="E26" s="93">
        <f t="shared" si="0"/>
        <v>40</v>
      </c>
      <c r="F26" s="94">
        <f t="shared" si="1"/>
        <v>13.879999999999999</v>
      </c>
      <c r="G26" s="56">
        <v>15</v>
      </c>
      <c r="H26" s="95">
        <f t="shared" si="2"/>
        <v>60</v>
      </c>
      <c r="I26" s="109"/>
      <c r="J26" s="42">
        <v>479</v>
      </c>
      <c r="K26" s="43">
        <v>4</v>
      </c>
      <c r="L26" s="43">
        <v>4</v>
      </c>
      <c r="M26" s="43"/>
      <c r="N26" s="57"/>
      <c r="O26" s="58"/>
      <c r="P26" s="58"/>
      <c r="Q26" s="58">
        <v>10</v>
      </c>
      <c r="R26" s="58">
        <v>16</v>
      </c>
      <c r="S26" s="58">
        <v>20</v>
      </c>
      <c r="T26" s="58">
        <v>23</v>
      </c>
      <c r="U26" s="58">
        <v>26</v>
      </c>
    </row>
    <row r="27" spans="1:21" s="37" customFormat="1" ht="15">
      <c r="A27" s="108">
        <v>9</v>
      </c>
      <c r="B27" s="54"/>
      <c r="C27" s="54"/>
      <c r="D27" s="55"/>
      <c r="E27" s="93">
        <f t="shared" si="0"/>
      </c>
      <c r="F27" s="94">
        <f t="shared" si="1"/>
        <v>0</v>
      </c>
      <c r="G27" s="56"/>
      <c r="H27" s="95">
        <f t="shared" si="2"/>
        <v>0</v>
      </c>
      <c r="I27" s="109"/>
      <c r="J27" s="42">
        <v>478</v>
      </c>
      <c r="K27" s="43">
        <v>1</v>
      </c>
      <c r="L27" s="43">
        <v>1</v>
      </c>
      <c r="M27" s="43"/>
      <c r="N27" s="57"/>
      <c r="O27" s="58"/>
      <c r="P27" s="58"/>
      <c r="Q27" s="58"/>
      <c r="R27" s="58">
        <v>10</v>
      </c>
      <c r="S27" s="58">
        <v>15</v>
      </c>
      <c r="T27" s="58">
        <v>18</v>
      </c>
      <c r="U27" s="58">
        <v>22</v>
      </c>
    </row>
    <row r="28" spans="1:21" s="37" customFormat="1" ht="15">
      <c r="A28" s="108">
        <v>10</v>
      </c>
      <c r="B28" s="54"/>
      <c r="C28" s="54"/>
      <c r="D28" s="55"/>
      <c r="E28" s="93">
        <f t="shared" si="0"/>
      </c>
      <c r="F28" s="94">
        <f t="shared" si="1"/>
        <v>0</v>
      </c>
      <c r="G28" s="56"/>
      <c r="H28" s="95">
        <f t="shared" si="2"/>
        <v>0</v>
      </c>
      <c r="I28" s="109"/>
      <c r="J28" s="42">
        <v>477</v>
      </c>
      <c r="K28" s="43">
        <v>3</v>
      </c>
      <c r="L28" s="43">
        <v>3</v>
      </c>
      <c r="M28" s="43"/>
      <c r="N28" s="57"/>
      <c r="O28" s="58"/>
      <c r="P28" s="58"/>
      <c r="Q28" s="58"/>
      <c r="R28" s="58"/>
      <c r="S28" s="58">
        <v>10</v>
      </c>
      <c r="T28" s="58">
        <v>14</v>
      </c>
      <c r="U28" s="58">
        <v>18</v>
      </c>
    </row>
    <row r="29" spans="1:21" s="37" customFormat="1" ht="15">
      <c r="A29" s="108">
        <v>11</v>
      </c>
      <c r="B29" s="54"/>
      <c r="C29" s="54"/>
      <c r="D29" s="55"/>
      <c r="E29" s="93">
        <f t="shared" si="0"/>
      </c>
      <c r="F29" s="94">
        <f t="shared" si="1"/>
        <v>0</v>
      </c>
      <c r="G29" s="56"/>
      <c r="H29" s="95">
        <f t="shared" si="2"/>
        <v>0</v>
      </c>
      <c r="I29" s="109"/>
      <c r="J29" s="42">
        <v>476</v>
      </c>
      <c r="K29" s="43">
        <v>2</v>
      </c>
      <c r="L29" s="43">
        <v>2</v>
      </c>
      <c r="M29" s="43"/>
      <c r="N29" s="57"/>
      <c r="O29" s="58"/>
      <c r="P29" s="58"/>
      <c r="Q29" s="58"/>
      <c r="R29" s="58"/>
      <c r="S29" s="58"/>
      <c r="T29" s="58">
        <v>10</v>
      </c>
      <c r="U29" s="58">
        <v>14</v>
      </c>
    </row>
    <row r="30" spans="1:21" s="37" customFormat="1" ht="15.75" thickBot="1">
      <c r="A30" s="110">
        <v>12</v>
      </c>
      <c r="B30" s="59"/>
      <c r="C30" s="60"/>
      <c r="D30" s="61"/>
      <c r="E30" s="96">
        <f t="shared" si="0"/>
      </c>
      <c r="F30" s="97">
        <f t="shared" si="1"/>
        <v>0</v>
      </c>
      <c r="G30" s="62"/>
      <c r="H30" s="98">
        <f t="shared" si="2"/>
        <v>0</v>
      </c>
      <c r="I30" s="111"/>
      <c r="J30" s="42">
        <v>474</v>
      </c>
      <c r="K30" s="43">
        <v>1</v>
      </c>
      <c r="L30" s="43">
        <v>1</v>
      </c>
      <c r="M30" s="43"/>
      <c r="N30" s="63"/>
      <c r="O30" s="64"/>
      <c r="P30" s="64"/>
      <c r="Q30" s="64"/>
      <c r="R30" s="64"/>
      <c r="S30" s="64"/>
      <c r="T30" s="64"/>
      <c r="U30" s="64">
        <v>10</v>
      </c>
    </row>
    <row r="31" spans="1:13" s="37" customFormat="1" ht="15">
      <c r="A31" s="195" t="s">
        <v>55</v>
      </c>
      <c r="B31" s="196"/>
      <c r="C31" s="70">
        <f>SUM(C19:C30)</f>
        <v>19</v>
      </c>
      <c r="D31" s="38"/>
      <c r="E31" s="39"/>
      <c r="F31" s="40"/>
      <c r="G31" s="40"/>
      <c r="H31" s="41"/>
      <c r="I31" s="112"/>
      <c r="J31" s="42">
        <v>473</v>
      </c>
      <c r="K31" s="43">
        <v>1</v>
      </c>
      <c r="L31" s="43">
        <v>1</v>
      </c>
      <c r="M31" s="43"/>
    </row>
    <row r="32" spans="1:13" s="37" customFormat="1" ht="15">
      <c r="A32" s="188" t="s">
        <v>56</v>
      </c>
      <c r="B32" s="192"/>
      <c r="C32" s="44"/>
      <c r="D32" s="44"/>
      <c r="E32" s="71">
        <f>SUM(E19:E30)</f>
        <v>762</v>
      </c>
      <c r="F32" s="193" t="s">
        <v>59</v>
      </c>
      <c r="G32" s="194"/>
      <c r="H32" s="194"/>
      <c r="I32" s="113"/>
      <c r="J32" s="42">
        <v>472</v>
      </c>
      <c r="K32" s="43">
        <v>1</v>
      </c>
      <c r="L32" s="43">
        <v>1</v>
      </c>
      <c r="M32" s="43"/>
    </row>
    <row r="33" spans="1:13" s="37" customFormat="1" ht="15">
      <c r="A33" s="188" t="s">
        <v>57</v>
      </c>
      <c r="B33" s="192"/>
      <c r="C33" s="44"/>
      <c r="D33" s="44"/>
      <c r="E33" s="72">
        <f>E11/E32</f>
        <v>1.3871391076115485</v>
      </c>
      <c r="F33" s="193" t="s">
        <v>60</v>
      </c>
      <c r="G33" s="194"/>
      <c r="H33" s="194"/>
      <c r="I33" s="113"/>
      <c r="J33" s="42">
        <v>471</v>
      </c>
      <c r="K33" s="43">
        <v>1</v>
      </c>
      <c r="L33" s="43">
        <v>1</v>
      </c>
      <c r="M33" s="43"/>
    </row>
    <row r="34" spans="1:13" s="37" customFormat="1" ht="15.75" thickBot="1">
      <c r="A34" s="177" t="s">
        <v>58</v>
      </c>
      <c r="B34" s="178"/>
      <c r="C34" s="114"/>
      <c r="D34" s="114"/>
      <c r="E34" s="114"/>
      <c r="F34" s="115"/>
      <c r="G34" s="115"/>
      <c r="H34" s="116">
        <f>SUM(H19:H30)</f>
        <v>1085</v>
      </c>
      <c r="I34" s="117"/>
      <c r="J34" s="42">
        <v>470</v>
      </c>
      <c r="K34" s="43">
        <v>1</v>
      </c>
      <c r="L34" s="43">
        <v>1</v>
      </c>
      <c r="M34" s="43"/>
    </row>
    <row r="35" spans="10:13" s="3" customFormat="1" ht="15.75" thickTop="1">
      <c r="J35" s="43">
        <v>468</v>
      </c>
      <c r="K35" s="43">
        <v>1</v>
      </c>
      <c r="L35" s="43">
        <v>1</v>
      </c>
      <c r="M35" s="43"/>
    </row>
    <row r="36" spans="10:13" s="3" customFormat="1" ht="15">
      <c r="J36" s="43">
        <v>466</v>
      </c>
      <c r="K36" s="43">
        <v>1</v>
      </c>
      <c r="L36" s="43">
        <v>1</v>
      </c>
      <c r="M36" s="43"/>
    </row>
    <row r="37" spans="10:13" s="3" customFormat="1" ht="15">
      <c r="J37" s="43">
        <v>461</v>
      </c>
      <c r="K37" s="43">
        <v>1</v>
      </c>
      <c r="L37" s="43">
        <v>1</v>
      </c>
      <c r="M37" s="43"/>
    </row>
    <row r="38" spans="10:13" s="3" customFormat="1" ht="15">
      <c r="J38" s="43">
        <v>368</v>
      </c>
      <c r="K38" s="43">
        <v>1</v>
      </c>
      <c r="L38" s="43">
        <v>0</v>
      </c>
      <c r="M38" s="43" t="s">
        <v>74</v>
      </c>
    </row>
    <row r="39" spans="10:13" s="3" customFormat="1" ht="15">
      <c r="J39" s="43">
        <v>285</v>
      </c>
      <c r="K39" s="43">
        <v>1</v>
      </c>
      <c r="L39" s="43">
        <v>0</v>
      </c>
      <c r="M39" s="43" t="s">
        <v>74</v>
      </c>
    </row>
    <row r="40" spans="10:13" s="9" customFormat="1" ht="15">
      <c r="J40" s="47"/>
      <c r="K40" s="48">
        <f>SUM(K19:K39)</f>
        <v>35</v>
      </c>
      <c r="L40" s="48">
        <f>SUM(L19:L39)</f>
        <v>33</v>
      </c>
      <c r="M40" s="47"/>
    </row>
  </sheetData>
  <sheetProtection/>
  <mergeCells count="26">
    <mergeCell ref="A1:E1"/>
    <mergeCell ref="F1:I1"/>
    <mergeCell ref="A2:E2"/>
    <mergeCell ref="F2:I2"/>
    <mergeCell ref="A3:E3"/>
    <mergeCell ref="F3:I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34:B34"/>
    <mergeCell ref="J16:M17"/>
    <mergeCell ref="N16:U17"/>
    <mergeCell ref="A31:B31"/>
    <mergeCell ref="A32:B32"/>
    <mergeCell ref="F32:H32"/>
    <mergeCell ref="A33:B33"/>
    <mergeCell ref="F33:H33"/>
  </mergeCells>
  <printOptions/>
  <pageMargins left="0.31496062992125984" right="0.7086614173228347" top="0.3937007874015748" bottom="0.3937007874015748" header="0.35433070866141736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zoomScalePageLayoutView="0" workbookViewId="0" topLeftCell="A1">
      <selection activeCell="G17" sqref="G17"/>
    </sheetView>
  </sheetViews>
  <sheetFormatPr defaultColWidth="11.421875" defaultRowHeight="12.75"/>
  <cols>
    <col min="1" max="1" width="7.28125" style="0" customWidth="1"/>
    <col min="2" max="2" width="20.57421875" style="0" customWidth="1"/>
    <col min="3" max="3" width="12.8515625" style="0" customWidth="1"/>
    <col min="4" max="4" width="21.28125" style="0" customWidth="1"/>
    <col min="5" max="5" width="12.421875" style="0" customWidth="1"/>
    <col min="6" max="6" width="31.421875" style="0" customWidth="1"/>
    <col min="7" max="7" width="14.421875" style="0" customWidth="1"/>
    <col min="8" max="8" width="14.00390625" style="0" bestFit="1" customWidth="1"/>
    <col min="9" max="9" width="3.421875" style="0" bestFit="1" customWidth="1"/>
    <col min="11" max="11" width="14.00390625" style="0" customWidth="1"/>
    <col min="12" max="12" width="17.421875" style="0" customWidth="1"/>
    <col min="13" max="20" width="10.7109375" style="0" customWidth="1"/>
  </cols>
  <sheetData>
    <row r="1" spans="1:9" s="73" customFormat="1" ht="24.75" thickBot="1" thickTop="1">
      <c r="A1" s="201" t="s">
        <v>26</v>
      </c>
      <c r="B1" s="202"/>
      <c r="C1" s="202"/>
      <c r="D1" s="202"/>
      <c r="E1" s="203"/>
      <c r="F1" s="199" t="s">
        <v>27</v>
      </c>
      <c r="G1" s="199"/>
      <c r="H1" s="199"/>
      <c r="I1" s="200"/>
    </row>
    <row r="2" spans="1:9" s="36" customFormat="1" ht="24" thickBot="1">
      <c r="A2" s="185" t="s">
        <v>28</v>
      </c>
      <c r="B2" s="186"/>
      <c r="C2" s="186"/>
      <c r="D2" s="186"/>
      <c r="E2" s="187"/>
      <c r="F2" s="204" t="s">
        <v>29</v>
      </c>
      <c r="G2" s="205"/>
      <c r="H2" s="205"/>
      <c r="I2" s="206"/>
    </row>
    <row r="3" spans="1:9" s="36" customFormat="1" ht="18">
      <c r="A3" s="182" t="s">
        <v>30</v>
      </c>
      <c r="B3" s="183"/>
      <c r="C3" s="183"/>
      <c r="D3" s="183"/>
      <c r="E3" s="184"/>
      <c r="F3" s="179" t="s">
        <v>31</v>
      </c>
      <c r="G3" s="180"/>
      <c r="H3" s="180"/>
      <c r="I3" s="181"/>
    </row>
    <row r="4" spans="1:9" s="1" customFormat="1" ht="15.75">
      <c r="A4" s="191" t="s">
        <v>120</v>
      </c>
      <c r="B4" s="189"/>
      <c r="C4" s="189"/>
      <c r="D4" s="190"/>
      <c r="E4" s="67"/>
      <c r="F4" s="4"/>
      <c r="G4" s="5"/>
      <c r="H4" s="5"/>
      <c r="I4" s="99"/>
    </row>
    <row r="5" spans="1:9" s="1" customFormat="1" ht="15.75">
      <c r="A5" s="191" t="s">
        <v>122</v>
      </c>
      <c r="B5" s="189"/>
      <c r="C5" s="189"/>
      <c r="D5" s="190"/>
      <c r="E5" s="67"/>
      <c r="F5" s="4"/>
      <c r="G5" s="5"/>
      <c r="H5" s="5"/>
      <c r="I5" s="99"/>
    </row>
    <row r="6" spans="1:9" s="1" customFormat="1" ht="15.75">
      <c r="A6" s="191" t="s">
        <v>32</v>
      </c>
      <c r="B6" s="189"/>
      <c r="C6" s="189"/>
      <c r="D6" s="190"/>
      <c r="E6" s="68"/>
      <c r="F6" s="4"/>
      <c r="G6" s="5"/>
      <c r="H6" s="5"/>
      <c r="I6" s="99"/>
    </row>
    <row r="7" spans="1:9" s="1" customFormat="1" ht="15">
      <c r="A7" s="191" t="s">
        <v>41</v>
      </c>
      <c r="B7" s="189"/>
      <c r="C7" s="189"/>
      <c r="D7" s="189"/>
      <c r="E7" s="78">
        <f>E4*E6</f>
        <v>0</v>
      </c>
      <c r="F7" s="4"/>
      <c r="G7" s="5"/>
      <c r="H7" s="5"/>
      <c r="I7" s="99"/>
    </row>
    <row r="8" spans="1:9" s="1" customFormat="1" ht="15.75">
      <c r="A8" s="191" t="s">
        <v>33</v>
      </c>
      <c r="B8" s="189"/>
      <c r="C8" s="189"/>
      <c r="D8" s="190"/>
      <c r="E8" s="153">
        <v>60</v>
      </c>
      <c r="F8" s="4"/>
      <c r="G8" s="5"/>
      <c r="H8" s="5"/>
      <c r="I8" s="99"/>
    </row>
    <row r="9" spans="1:9" s="1" customFormat="1" ht="15.75">
      <c r="A9" s="191" t="s">
        <v>42</v>
      </c>
      <c r="B9" s="189"/>
      <c r="C9" s="189"/>
      <c r="D9" s="189"/>
      <c r="E9" s="78">
        <f>E8*E7/100</f>
        <v>0</v>
      </c>
      <c r="F9" s="6"/>
      <c r="G9" s="74"/>
      <c r="H9" s="75"/>
      <c r="I9" s="99"/>
    </row>
    <row r="10" spans="1:9" s="1" customFormat="1" ht="16.5" thickBot="1">
      <c r="A10" s="191" t="s">
        <v>126</v>
      </c>
      <c r="B10" s="189"/>
      <c r="C10" s="189"/>
      <c r="D10" s="190"/>
      <c r="E10" s="154">
        <v>0</v>
      </c>
      <c r="F10" s="6"/>
      <c r="G10" s="74"/>
      <c r="H10" s="75"/>
      <c r="I10" s="99"/>
    </row>
    <row r="11" spans="1:9" s="1" customFormat="1" ht="16.5" thickBot="1">
      <c r="A11" s="191" t="s">
        <v>34</v>
      </c>
      <c r="B11" s="189"/>
      <c r="C11" s="189"/>
      <c r="D11" s="190"/>
      <c r="E11" s="79">
        <f>E9+E10</f>
        <v>0</v>
      </c>
      <c r="F11" s="6" t="s">
        <v>37</v>
      </c>
      <c r="G11" s="119">
        <f>H34</f>
        <v>0</v>
      </c>
      <c r="H11" s="120" t="e">
        <f>100*(G11/E7)</f>
        <v>#DIV/0!</v>
      </c>
      <c r="I11" s="99" t="s">
        <v>9</v>
      </c>
    </row>
    <row r="12" spans="1:9" s="1" customFormat="1" ht="15.75">
      <c r="A12" s="188" t="s">
        <v>35</v>
      </c>
      <c r="B12" s="189"/>
      <c r="C12" s="189"/>
      <c r="D12" s="190"/>
      <c r="E12" s="153">
        <v>50</v>
      </c>
      <c r="F12" s="6"/>
      <c r="G12" s="74"/>
      <c r="H12" s="124"/>
      <c r="I12" s="99"/>
    </row>
    <row r="13" spans="1:9" s="1" customFormat="1" ht="15">
      <c r="A13" s="191" t="s">
        <v>121</v>
      </c>
      <c r="B13" s="189"/>
      <c r="C13" s="189"/>
      <c r="D13" s="190"/>
      <c r="E13" s="80">
        <f>INT((E5+1)/2)</f>
        <v>0</v>
      </c>
      <c r="F13" s="157" t="s">
        <v>38</v>
      </c>
      <c r="G13" s="118">
        <f>C31</f>
        <v>0</v>
      </c>
      <c r="H13" s="76"/>
      <c r="I13" s="99"/>
    </row>
    <row r="14" spans="1:9" s="1" customFormat="1" ht="16.5" thickBot="1">
      <c r="A14" s="191" t="s">
        <v>36</v>
      </c>
      <c r="B14" s="189"/>
      <c r="C14" s="189"/>
      <c r="D14" s="190"/>
      <c r="E14" s="69">
        <v>0</v>
      </c>
      <c r="F14" s="157" t="s">
        <v>39</v>
      </c>
      <c r="G14" s="121">
        <f>E14</f>
        <v>0</v>
      </c>
      <c r="H14" s="76"/>
      <c r="I14" s="99"/>
    </row>
    <row r="15" spans="1:9" s="1" customFormat="1" ht="16.5" thickBot="1">
      <c r="A15" s="191" t="s">
        <v>123</v>
      </c>
      <c r="B15" s="189"/>
      <c r="C15" s="189"/>
      <c r="D15" s="190"/>
      <c r="E15" s="81">
        <f>E13-E14</f>
        <v>0</v>
      </c>
      <c r="F15" s="156" t="s">
        <v>40</v>
      </c>
      <c r="G15" s="122">
        <f>G13+G14</f>
        <v>0</v>
      </c>
      <c r="H15" s="123" t="e">
        <f>100*G15/E5</f>
        <v>#DIV/0!</v>
      </c>
      <c r="I15" s="99" t="s">
        <v>9</v>
      </c>
    </row>
    <row r="16" spans="1:20" ht="12" customHeight="1" thickBot="1">
      <c r="A16" s="100"/>
      <c r="B16" s="8"/>
      <c r="C16" s="8"/>
      <c r="D16" s="8"/>
      <c r="E16" s="8"/>
      <c r="F16" s="7"/>
      <c r="G16" s="77"/>
      <c r="H16" s="8"/>
      <c r="I16" s="101"/>
      <c r="J16" s="150"/>
      <c r="K16" s="151"/>
      <c r="L16" s="152"/>
      <c r="M16" s="173" t="s">
        <v>61</v>
      </c>
      <c r="N16" s="173"/>
      <c r="O16" s="173"/>
      <c r="P16" s="173"/>
      <c r="Q16" s="173"/>
      <c r="R16" s="173"/>
      <c r="S16" s="173"/>
      <c r="T16" s="174"/>
    </row>
    <row r="17" spans="1:20" ht="18" customHeight="1">
      <c r="A17" s="102" t="s">
        <v>0</v>
      </c>
      <c r="B17" s="82" t="s">
        <v>44</v>
      </c>
      <c r="C17" s="82" t="s">
        <v>45</v>
      </c>
      <c r="D17" s="82" t="s">
        <v>47</v>
      </c>
      <c r="E17" s="83" t="s">
        <v>50</v>
      </c>
      <c r="F17" s="83" t="s">
        <v>53</v>
      </c>
      <c r="G17" s="84" t="s">
        <v>127</v>
      </c>
      <c r="H17" s="85" t="s">
        <v>52</v>
      </c>
      <c r="I17" s="103"/>
      <c r="J17" s="150"/>
      <c r="K17" s="151"/>
      <c r="L17" s="152"/>
      <c r="M17" s="175"/>
      <c r="N17" s="175"/>
      <c r="O17" s="175"/>
      <c r="P17" s="175"/>
      <c r="Q17" s="175"/>
      <c r="R17" s="175"/>
      <c r="S17" s="175"/>
      <c r="T17" s="176"/>
    </row>
    <row r="18" spans="1:20" s="37" customFormat="1" ht="18" customHeight="1" thickBot="1">
      <c r="A18" s="104"/>
      <c r="B18" s="86" t="s">
        <v>43</v>
      </c>
      <c r="C18" s="86" t="s">
        <v>46</v>
      </c>
      <c r="D18" s="86" t="s">
        <v>48</v>
      </c>
      <c r="E18" s="87" t="s">
        <v>49</v>
      </c>
      <c r="F18" s="87" t="s">
        <v>51</v>
      </c>
      <c r="G18" s="88" t="s">
        <v>53</v>
      </c>
      <c r="H18" s="89" t="s">
        <v>54</v>
      </c>
      <c r="I18" s="105"/>
      <c r="J18" s="144"/>
      <c r="K18" s="145"/>
      <c r="L18" s="146"/>
      <c r="M18" s="65" t="s">
        <v>62</v>
      </c>
      <c r="N18" s="66" t="s">
        <v>63</v>
      </c>
      <c r="O18" s="66" t="s">
        <v>64</v>
      </c>
      <c r="P18" s="66" t="s">
        <v>65</v>
      </c>
      <c r="Q18" s="66" t="s">
        <v>66</v>
      </c>
      <c r="R18" s="66" t="s">
        <v>67</v>
      </c>
      <c r="S18" s="66" t="s">
        <v>68</v>
      </c>
      <c r="T18" s="66" t="s">
        <v>69</v>
      </c>
    </row>
    <row r="19" spans="1:20" s="37" customFormat="1" ht="15">
      <c r="A19" s="106">
        <v>1</v>
      </c>
      <c r="B19" s="49"/>
      <c r="C19" s="49"/>
      <c r="D19" s="50"/>
      <c r="E19" s="90">
        <f aca="true" t="shared" si="0" ref="E19:E30">IF(C19&gt;0,C19*D19,"")</f>
      </c>
      <c r="F19" s="91">
        <f>IF(C19&gt;0,ROUNDUP((D19)*$E$33,2),0)</f>
        <v>0</v>
      </c>
      <c r="G19" s="51"/>
      <c r="H19" s="92">
        <f>C19*G19</f>
        <v>0</v>
      </c>
      <c r="I19" s="107"/>
      <c r="J19" s="147"/>
      <c r="K19" s="148"/>
      <c r="L19" s="149"/>
      <c r="M19" s="52">
        <v>120</v>
      </c>
      <c r="N19" s="53">
        <v>120</v>
      </c>
      <c r="O19" s="53">
        <v>120</v>
      </c>
      <c r="P19" s="53">
        <v>120</v>
      </c>
      <c r="Q19" s="53">
        <v>120</v>
      </c>
      <c r="R19" s="53">
        <v>120</v>
      </c>
      <c r="S19" s="53">
        <v>120</v>
      </c>
      <c r="T19" s="53">
        <v>120</v>
      </c>
    </row>
    <row r="20" spans="1:20" s="37" customFormat="1" ht="15">
      <c r="A20" s="108">
        <v>2</v>
      </c>
      <c r="B20" s="54"/>
      <c r="C20" s="54"/>
      <c r="D20" s="55"/>
      <c r="E20" s="93">
        <f t="shared" si="0"/>
      </c>
      <c r="F20" s="94">
        <f aca="true" t="shared" si="1" ref="F20:F30">IF(C20&gt;0,ROUNDUP((D20)*$E$33,2),0)</f>
        <v>0</v>
      </c>
      <c r="G20" s="56"/>
      <c r="H20" s="95">
        <f aca="true" t="shared" si="2" ref="H20:H30">C20*G20</f>
        <v>0</v>
      </c>
      <c r="I20" s="109"/>
      <c r="J20" s="147"/>
      <c r="K20" s="148"/>
      <c r="L20" s="149"/>
      <c r="M20" s="57">
        <v>87</v>
      </c>
      <c r="N20" s="58">
        <v>88</v>
      </c>
      <c r="O20" s="58">
        <v>90</v>
      </c>
      <c r="P20" s="58">
        <v>93</v>
      </c>
      <c r="Q20" s="58">
        <v>96</v>
      </c>
      <c r="R20" s="58">
        <v>98</v>
      </c>
      <c r="S20" s="58">
        <v>100</v>
      </c>
      <c r="T20" s="58">
        <v>102</v>
      </c>
    </row>
    <row r="21" spans="1:20" s="37" customFormat="1" ht="15">
      <c r="A21" s="108">
        <v>3</v>
      </c>
      <c r="B21" s="54"/>
      <c r="C21" s="54"/>
      <c r="D21" s="55"/>
      <c r="E21" s="93">
        <f t="shared" si="0"/>
      </c>
      <c r="F21" s="94">
        <f t="shared" si="1"/>
        <v>0</v>
      </c>
      <c r="G21" s="56"/>
      <c r="H21" s="95">
        <f t="shared" si="2"/>
        <v>0</v>
      </c>
      <c r="I21" s="109"/>
      <c r="J21" s="147"/>
      <c r="K21" s="148"/>
      <c r="L21" s="149"/>
      <c r="M21" s="57">
        <v>58</v>
      </c>
      <c r="N21" s="58">
        <v>64</v>
      </c>
      <c r="O21" s="58">
        <v>66</v>
      </c>
      <c r="P21" s="58">
        <v>69</v>
      </c>
      <c r="Q21" s="58">
        <v>72</v>
      </c>
      <c r="R21" s="58">
        <v>76</v>
      </c>
      <c r="S21" s="58">
        <v>81</v>
      </c>
      <c r="T21" s="58">
        <v>83</v>
      </c>
    </row>
    <row r="22" spans="1:20" s="37" customFormat="1" ht="15">
      <c r="A22" s="108">
        <v>4</v>
      </c>
      <c r="B22" s="54"/>
      <c r="C22" s="54"/>
      <c r="D22" s="55"/>
      <c r="E22" s="93">
        <f t="shared" si="0"/>
      </c>
      <c r="F22" s="94">
        <f t="shared" si="1"/>
        <v>0</v>
      </c>
      <c r="G22" s="56"/>
      <c r="H22" s="95">
        <f t="shared" si="2"/>
        <v>0</v>
      </c>
      <c r="I22" s="109"/>
      <c r="J22" s="147"/>
      <c r="K22" s="148"/>
      <c r="L22" s="149"/>
      <c r="M22" s="57">
        <v>33</v>
      </c>
      <c r="N22" s="58">
        <v>44</v>
      </c>
      <c r="O22" s="58">
        <v>47</v>
      </c>
      <c r="P22" s="58">
        <v>52</v>
      </c>
      <c r="Q22" s="58">
        <v>56</v>
      </c>
      <c r="R22" s="58">
        <v>60</v>
      </c>
      <c r="S22" s="58">
        <v>63</v>
      </c>
      <c r="T22" s="58">
        <v>65</v>
      </c>
    </row>
    <row r="23" spans="1:20" s="37" customFormat="1" ht="15">
      <c r="A23" s="108">
        <v>5</v>
      </c>
      <c r="B23" s="54"/>
      <c r="C23" s="54"/>
      <c r="D23" s="55"/>
      <c r="E23" s="93">
        <f t="shared" si="0"/>
      </c>
      <c r="F23" s="94">
        <f t="shared" si="1"/>
        <v>0</v>
      </c>
      <c r="G23" s="56"/>
      <c r="H23" s="95">
        <f t="shared" si="2"/>
        <v>0</v>
      </c>
      <c r="I23" s="109"/>
      <c r="J23" s="147"/>
      <c r="K23" s="148"/>
      <c r="L23" s="149"/>
      <c r="M23" s="57">
        <v>10</v>
      </c>
      <c r="N23" s="58">
        <v>26</v>
      </c>
      <c r="O23" s="58">
        <v>32</v>
      </c>
      <c r="P23" s="58">
        <v>39</v>
      </c>
      <c r="Q23" s="58">
        <v>42</v>
      </c>
      <c r="R23" s="58">
        <v>46</v>
      </c>
      <c r="S23" s="58">
        <v>48</v>
      </c>
      <c r="T23" s="58">
        <v>50</v>
      </c>
    </row>
    <row r="24" spans="1:20" s="37" customFormat="1" ht="15">
      <c r="A24" s="108">
        <v>6</v>
      </c>
      <c r="B24" s="54"/>
      <c r="C24" s="54"/>
      <c r="D24" s="55"/>
      <c r="E24" s="93">
        <f t="shared" si="0"/>
      </c>
      <c r="F24" s="94">
        <f t="shared" si="1"/>
        <v>0</v>
      </c>
      <c r="G24" s="56"/>
      <c r="H24" s="95">
        <f t="shared" si="2"/>
        <v>0</v>
      </c>
      <c r="I24" s="109"/>
      <c r="J24" s="147"/>
      <c r="K24" s="148"/>
      <c r="L24" s="149"/>
      <c r="M24" s="57"/>
      <c r="N24" s="58">
        <v>10</v>
      </c>
      <c r="O24" s="58">
        <v>20</v>
      </c>
      <c r="P24" s="58">
        <v>27</v>
      </c>
      <c r="Q24" s="58">
        <v>31</v>
      </c>
      <c r="R24" s="58">
        <v>34</v>
      </c>
      <c r="S24" s="58">
        <v>37</v>
      </c>
      <c r="T24" s="58">
        <v>40</v>
      </c>
    </row>
    <row r="25" spans="1:20" s="37" customFormat="1" ht="15">
      <c r="A25" s="108">
        <v>7</v>
      </c>
      <c r="B25" s="54"/>
      <c r="C25" s="54"/>
      <c r="D25" s="55"/>
      <c r="E25" s="93">
        <f t="shared" si="0"/>
      </c>
      <c r="F25" s="94">
        <f t="shared" si="1"/>
        <v>0</v>
      </c>
      <c r="G25" s="56"/>
      <c r="H25" s="95">
        <f t="shared" si="2"/>
        <v>0</v>
      </c>
      <c r="I25" s="109"/>
      <c r="J25" s="147"/>
      <c r="K25" s="148"/>
      <c r="L25" s="149"/>
      <c r="M25" s="57"/>
      <c r="N25" s="58"/>
      <c r="O25" s="58">
        <v>10</v>
      </c>
      <c r="P25" s="58">
        <v>18</v>
      </c>
      <c r="Q25" s="58">
        <v>23</v>
      </c>
      <c r="R25" s="58">
        <v>26</v>
      </c>
      <c r="S25" s="58">
        <v>29</v>
      </c>
      <c r="T25" s="58">
        <v>32</v>
      </c>
    </row>
    <row r="26" spans="1:20" s="37" customFormat="1" ht="15">
      <c r="A26" s="108">
        <v>8</v>
      </c>
      <c r="B26" s="54"/>
      <c r="C26" s="54"/>
      <c r="D26" s="55"/>
      <c r="E26" s="93">
        <f t="shared" si="0"/>
      </c>
      <c r="F26" s="94">
        <f t="shared" si="1"/>
        <v>0</v>
      </c>
      <c r="G26" s="56"/>
      <c r="H26" s="95">
        <f t="shared" si="2"/>
        <v>0</v>
      </c>
      <c r="I26" s="109"/>
      <c r="J26" s="147"/>
      <c r="K26" s="148"/>
      <c r="L26" s="149"/>
      <c r="M26" s="57"/>
      <c r="N26" s="58"/>
      <c r="O26" s="58"/>
      <c r="P26" s="58">
        <v>10</v>
      </c>
      <c r="Q26" s="58">
        <v>16</v>
      </c>
      <c r="R26" s="58">
        <v>20</v>
      </c>
      <c r="S26" s="58">
        <v>23</v>
      </c>
      <c r="T26" s="58">
        <v>26</v>
      </c>
    </row>
    <row r="27" spans="1:20" s="37" customFormat="1" ht="15">
      <c r="A27" s="108">
        <v>9</v>
      </c>
      <c r="B27" s="54"/>
      <c r="C27" s="54"/>
      <c r="D27" s="55"/>
      <c r="E27" s="93">
        <f t="shared" si="0"/>
      </c>
      <c r="F27" s="94">
        <f t="shared" si="1"/>
        <v>0</v>
      </c>
      <c r="G27" s="56"/>
      <c r="H27" s="95">
        <f t="shared" si="2"/>
        <v>0</v>
      </c>
      <c r="I27" s="109"/>
      <c r="J27" s="147"/>
      <c r="K27" s="148"/>
      <c r="L27" s="149"/>
      <c r="M27" s="57"/>
      <c r="N27" s="58"/>
      <c r="O27" s="58"/>
      <c r="P27" s="58"/>
      <c r="Q27" s="58">
        <v>10</v>
      </c>
      <c r="R27" s="58">
        <v>15</v>
      </c>
      <c r="S27" s="58">
        <v>18</v>
      </c>
      <c r="T27" s="58">
        <v>22</v>
      </c>
    </row>
    <row r="28" spans="1:20" s="37" customFormat="1" ht="15">
      <c r="A28" s="108">
        <v>10</v>
      </c>
      <c r="B28" s="54"/>
      <c r="C28" s="54"/>
      <c r="D28" s="55"/>
      <c r="E28" s="93">
        <f t="shared" si="0"/>
      </c>
      <c r="F28" s="94">
        <f t="shared" si="1"/>
        <v>0</v>
      </c>
      <c r="G28" s="56"/>
      <c r="H28" s="95">
        <f t="shared" si="2"/>
        <v>0</v>
      </c>
      <c r="I28" s="109"/>
      <c r="J28" s="147"/>
      <c r="K28" s="148"/>
      <c r="L28" s="149"/>
      <c r="M28" s="57"/>
      <c r="N28" s="58"/>
      <c r="O28" s="58"/>
      <c r="P28" s="58"/>
      <c r="Q28" s="58"/>
      <c r="R28" s="58">
        <v>10</v>
      </c>
      <c r="S28" s="58">
        <v>14</v>
      </c>
      <c r="T28" s="58">
        <v>18</v>
      </c>
    </row>
    <row r="29" spans="1:20" s="37" customFormat="1" ht="15">
      <c r="A29" s="108">
        <v>11</v>
      </c>
      <c r="B29" s="54"/>
      <c r="C29" s="54"/>
      <c r="D29" s="55"/>
      <c r="E29" s="93">
        <f t="shared" si="0"/>
      </c>
      <c r="F29" s="94">
        <f t="shared" si="1"/>
        <v>0</v>
      </c>
      <c r="G29" s="56"/>
      <c r="H29" s="95">
        <f t="shared" si="2"/>
        <v>0</v>
      </c>
      <c r="I29" s="109"/>
      <c r="J29" s="147"/>
      <c r="K29" s="148"/>
      <c r="L29" s="149"/>
      <c r="M29" s="57"/>
      <c r="N29" s="58"/>
      <c r="O29" s="58"/>
      <c r="P29" s="58"/>
      <c r="Q29" s="58"/>
      <c r="R29" s="58"/>
      <c r="S29" s="58">
        <v>10</v>
      </c>
      <c r="T29" s="58">
        <v>14</v>
      </c>
    </row>
    <row r="30" spans="1:20" s="37" customFormat="1" ht="15.75" thickBot="1">
      <c r="A30" s="110">
        <v>12</v>
      </c>
      <c r="B30" s="59"/>
      <c r="C30" s="60"/>
      <c r="D30" s="61"/>
      <c r="E30" s="96">
        <f t="shared" si="0"/>
      </c>
      <c r="F30" s="97">
        <f t="shared" si="1"/>
        <v>0</v>
      </c>
      <c r="G30" s="62"/>
      <c r="H30" s="98">
        <f t="shared" si="2"/>
        <v>0</v>
      </c>
      <c r="I30" s="111"/>
      <c r="J30" s="147"/>
      <c r="K30" s="148"/>
      <c r="L30" s="149"/>
      <c r="M30" s="63"/>
      <c r="N30" s="64"/>
      <c r="O30" s="64"/>
      <c r="P30" s="64"/>
      <c r="Q30" s="64"/>
      <c r="R30" s="64"/>
      <c r="S30" s="64"/>
      <c r="T30" s="64">
        <v>10</v>
      </c>
    </row>
    <row r="31" spans="1:12" s="37" customFormat="1" ht="15">
      <c r="A31" s="195" t="s">
        <v>55</v>
      </c>
      <c r="B31" s="196"/>
      <c r="C31" s="70">
        <f>SUM(C19:C30)</f>
        <v>0</v>
      </c>
      <c r="D31" s="38"/>
      <c r="E31" s="39"/>
      <c r="F31" s="40"/>
      <c r="G31" s="40"/>
      <c r="H31" s="41"/>
      <c r="I31" s="112"/>
      <c r="J31" s="147"/>
      <c r="K31" s="148"/>
      <c r="L31" s="148"/>
    </row>
    <row r="32" spans="1:12" s="37" customFormat="1" ht="15">
      <c r="A32" s="188" t="s">
        <v>56</v>
      </c>
      <c r="B32" s="192"/>
      <c r="C32" s="44"/>
      <c r="D32" s="44"/>
      <c r="E32" s="71">
        <f>SUM(E19:E30)</f>
        <v>0</v>
      </c>
      <c r="F32" s="193" t="s">
        <v>59</v>
      </c>
      <c r="G32" s="194"/>
      <c r="H32" s="194"/>
      <c r="I32" s="113"/>
      <c r="J32" s="147"/>
      <c r="K32" s="148"/>
      <c r="L32" s="148"/>
    </row>
    <row r="33" spans="1:12" s="37" customFormat="1" ht="15">
      <c r="A33" s="188" t="s">
        <v>57</v>
      </c>
      <c r="B33" s="192"/>
      <c r="C33" s="44"/>
      <c r="D33" s="44"/>
      <c r="E33" s="72" t="e">
        <f>E11/E32</f>
        <v>#DIV/0!</v>
      </c>
      <c r="F33" s="193" t="s">
        <v>60</v>
      </c>
      <c r="G33" s="194"/>
      <c r="H33" s="194"/>
      <c r="I33" s="113"/>
      <c r="J33" s="147"/>
      <c r="K33" s="148"/>
      <c r="L33" s="148"/>
    </row>
    <row r="34" spans="1:12" s="37" customFormat="1" ht="15.75" thickBot="1">
      <c r="A34" s="177" t="s">
        <v>58</v>
      </c>
      <c r="B34" s="178"/>
      <c r="C34" s="114"/>
      <c r="D34" s="114"/>
      <c r="E34" s="114"/>
      <c r="F34" s="115"/>
      <c r="G34" s="115"/>
      <c r="H34" s="116">
        <f>SUM(H19:H30)</f>
        <v>0</v>
      </c>
      <c r="I34" s="117"/>
      <c r="J34" s="147"/>
      <c r="K34" s="148"/>
      <c r="L34" s="148"/>
    </row>
    <row r="35" spans="10:12" s="3" customFormat="1" ht="15.75" thickTop="1">
      <c r="J35" s="148"/>
      <c r="K35" s="148"/>
      <c r="L35" s="148"/>
    </row>
    <row r="36" spans="10:12" s="3" customFormat="1" ht="15">
      <c r="J36" s="148"/>
      <c r="K36" s="148"/>
      <c r="L36" s="148"/>
    </row>
    <row r="37" spans="10:12" s="9" customFormat="1" ht="15">
      <c r="J37" s="142"/>
      <c r="K37" s="143"/>
      <c r="L37" s="142"/>
    </row>
  </sheetData>
  <sheetProtection/>
  <mergeCells count="25">
    <mergeCell ref="A1:E1"/>
    <mergeCell ref="F1:I1"/>
    <mergeCell ref="A2:E2"/>
    <mergeCell ref="F2:I2"/>
    <mergeCell ref="A3:E3"/>
    <mergeCell ref="F3:I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34:B34"/>
    <mergeCell ref="M16:T17"/>
    <mergeCell ref="A31:B31"/>
    <mergeCell ref="A32:B32"/>
    <mergeCell ref="F32:H32"/>
    <mergeCell ref="A33:B33"/>
    <mergeCell ref="F33:H33"/>
  </mergeCells>
  <printOptions/>
  <pageMargins left="0.31496062992125984" right="0.7086614173228347" top="0.3937007874015748" bottom="0.3937007874015748" header="0.35433070866141736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Regamey</cp:lastModifiedBy>
  <cp:lastPrinted>2015-11-10T09:20:17Z</cp:lastPrinted>
  <dcterms:created xsi:type="dcterms:W3CDTF">1996-10-21T11:03:58Z</dcterms:created>
  <dcterms:modified xsi:type="dcterms:W3CDTF">2015-11-21T15:12:56Z</dcterms:modified>
  <cp:category/>
  <cp:version/>
  <cp:contentType/>
  <cp:contentStatus/>
</cp:coreProperties>
</file>